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é&amp;Cora\Documents\1 Privé\2Ontwikkelingssamenwerking\4u2develop Foundation\"/>
    </mc:Choice>
  </mc:AlternateContent>
  <xr:revisionPtr revIDLastSave="0" documentId="8_{A0CF28FF-BC04-4EFB-B5C1-F81BBD6ACB1E}" xr6:coauthVersionLast="37" xr6:coauthVersionMax="37" xr10:uidLastSave="{00000000-0000-0000-0000-000000000000}"/>
  <bookViews>
    <workbookView xWindow="0" yWindow="0" windowWidth="21570" windowHeight="7980" activeTab="3" xr2:uid="{00000000-000D-0000-FFFF-FFFF00000000}"/>
  </bookViews>
  <sheets>
    <sheet name="Budget detaillé" sheetId="1" r:id="rId1"/>
    <sheet name="Plan de trésorerie" sheetId="2" r:id="rId2"/>
    <sheet name="Kit de formation et trésorerie" sheetId="3" r:id="rId3"/>
    <sheet name="Repartition en pourcentage" sheetId="4" r:id="rId4"/>
  </sheets>
  <calcPr calcId="162913"/>
</workbook>
</file>

<file path=xl/calcChain.xml><?xml version="1.0" encoding="utf-8"?>
<calcChain xmlns="http://schemas.openxmlformats.org/spreadsheetml/2006/main">
  <c r="C17" i="4" l="1"/>
  <c r="C22" i="4"/>
  <c r="C23" i="4"/>
  <c r="D22" i="4" s="1"/>
  <c r="M48" i="3"/>
  <c r="M47" i="3"/>
  <c r="M46" i="3"/>
  <c r="M45" i="3"/>
  <c r="M44" i="3"/>
  <c r="M43" i="3"/>
  <c r="M42" i="3"/>
  <c r="M41" i="3"/>
  <c r="M40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D17" i="4" l="1"/>
  <c r="D23" i="4" s="1"/>
  <c r="M49" i="3"/>
  <c r="M38" i="3"/>
  <c r="F38" i="3"/>
  <c r="M50" i="3" l="1"/>
  <c r="G51" i="1" l="1"/>
  <c r="G47" i="1"/>
  <c r="G43" i="1"/>
  <c r="G40" i="1"/>
  <c r="G35" i="1"/>
  <c r="G32" i="1"/>
  <c r="G14" i="1"/>
  <c r="F48" i="3"/>
  <c r="F47" i="3"/>
  <c r="F46" i="3"/>
  <c r="F45" i="3"/>
  <c r="F44" i="3"/>
  <c r="F43" i="3"/>
  <c r="F42" i="3"/>
  <c r="F41" i="3"/>
  <c r="F40" i="3"/>
  <c r="Q14" i="2"/>
  <c r="Q15" i="2" s="1"/>
  <c r="P14" i="2"/>
  <c r="P15" i="2" s="1"/>
  <c r="O14" i="2"/>
  <c r="O15" i="2" s="1"/>
  <c r="N14" i="2"/>
  <c r="N15" i="2" s="1"/>
  <c r="M14" i="2"/>
  <c r="M15" i="2" s="1"/>
  <c r="L14" i="2"/>
  <c r="L15" i="2" s="1"/>
  <c r="K14" i="2"/>
  <c r="K15" i="2" s="1"/>
  <c r="J14" i="2"/>
  <c r="J15" i="2" s="1"/>
  <c r="I14" i="2"/>
  <c r="I15" i="2" s="1"/>
  <c r="H14" i="2"/>
  <c r="H15" i="2" s="1"/>
  <c r="G14" i="2"/>
  <c r="G15" i="2" s="1"/>
  <c r="F14" i="2"/>
  <c r="F15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E7" i="2" s="1"/>
  <c r="C6" i="2"/>
  <c r="F50" i="1"/>
  <c r="H50" i="1" s="1"/>
  <c r="F49" i="1"/>
  <c r="F46" i="1"/>
  <c r="H46" i="1" s="1"/>
  <c r="F45" i="1"/>
  <c r="F47" i="1" s="1"/>
  <c r="F42" i="1"/>
  <c r="F43" i="1" s="1"/>
  <c r="F39" i="1"/>
  <c r="H39" i="1" s="1"/>
  <c r="F38" i="1"/>
  <c r="H38" i="1" s="1"/>
  <c r="F37" i="1"/>
  <c r="F40" i="1" s="1"/>
  <c r="F34" i="1"/>
  <c r="F35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F23" i="1"/>
  <c r="H23" i="1" s="1"/>
  <c r="F22" i="1"/>
  <c r="H22" i="1" s="1"/>
  <c r="G21" i="1"/>
  <c r="H21" i="1" s="1"/>
  <c r="G20" i="1"/>
  <c r="G24" i="1" s="1"/>
  <c r="F19" i="1"/>
  <c r="H19" i="1" s="1"/>
  <c r="F18" i="1"/>
  <c r="H18" i="1" s="1"/>
  <c r="F17" i="1"/>
  <c r="H17" i="1" s="1"/>
  <c r="F16" i="1"/>
  <c r="H16" i="1" s="1"/>
  <c r="F13" i="1"/>
  <c r="H13" i="1" s="1"/>
  <c r="F12" i="1"/>
  <c r="H12" i="1" s="1"/>
  <c r="F32" i="1" l="1"/>
  <c r="F51" i="1"/>
  <c r="L18" i="2"/>
  <c r="I17" i="2"/>
  <c r="H26" i="1"/>
  <c r="H32" i="1" s="1"/>
  <c r="H34" i="1"/>
  <c r="H35" i="1" s="1"/>
  <c r="H37" i="1"/>
  <c r="H40" i="1" s="1"/>
  <c r="H42" i="1"/>
  <c r="H43" i="1" s="1"/>
  <c r="H49" i="1"/>
  <c r="H51" i="1" s="1"/>
  <c r="F24" i="1"/>
  <c r="F49" i="3"/>
  <c r="F50" i="3" s="1"/>
  <c r="C14" i="2"/>
  <c r="E14" i="2" s="1"/>
  <c r="E6" i="2"/>
  <c r="F16" i="2"/>
  <c r="H45" i="1"/>
  <c r="H47" i="1" s="1"/>
  <c r="H14" i="1"/>
  <c r="F14" i="1"/>
  <c r="G52" i="1"/>
  <c r="O19" i="2"/>
  <c r="H20" i="1"/>
  <c r="H24" i="1" s="1"/>
  <c r="C15" i="2" l="1"/>
  <c r="E15" i="2" s="1"/>
  <c r="F20" i="2"/>
  <c r="H52" i="1"/>
  <c r="F52" i="1"/>
</calcChain>
</file>

<file path=xl/sharedStrings.xml><?xml version="1.0" encoding="utf-8"?>
<sst xmlns="http://schemas.openxmlformats.org/spreadsheetml/2006/main" count="467" uniqueCount="278">
  <si>
    <t xml:space="preserve">Organisation executante: ACPDI Actions des communautés Paysannes pour le Développement Intégré </t>
  </si>
  <si>
    <t xml:space="preserve"> Unités </t>
  </si>
  <si>
    <t>Quantité</t>
  </si>
  <si>
    <t>Durée</t>
  </si>
  <si>
    <t>PU</t>
  </si>
  <si>
    <t>BAILLEURS DE FONDS</t>
  </si>
  <si>
    <t>PART LOCALE</t>
  </si>
  <si>
    <t>TOTAL BUDGET</t>
  </si>
  <si>
    <t>Mois</t>
  </si>
  <si>
    <t>pp</t>
  </si>
  <si>
    <t>Sous total I</t>
  </si>
  <si>
    <t>H/j</t>
  </si>
  <si>
    <t>Honoraire formateur en alphabetisation</t>
  </si>
  <si>
    <t>Honoraire du Chargé des activites psycho sociales (1)</t>
  </si>
  <si>
    <t>Taux/mois</t>
  </si>
  <si>
    <t>Matériels de formation (Craie, cahier, registre…)</t>
  </si>
  <si>
    <t>FF</t>
  </si>
  <si>
    <t>Frais de location salles de formation pendant 7 mois</t>
  </si>
  <si>
    <t>Salle/mois</t>
  </si>
  <si>
    <t>Appui aux cérémonies de clôture de formation et filmage</t>
  </si>
  <si>
    <t>Frais de fabrication des panneaux de visibilité</t>
  </si>
  <si>
    <t>Pencarte</t>
  </si>
  <si>
    <t>Sous total II</t>
  </si>
  <si>
    <t xml:space="preserve">III.1 Production et Impression  de Fiches sur l'éducation à la paix </t>
  </si>
  <si>
    <t>pce</t>
  </si>
  <si>
    <t xml:space="preserve">III.2 Production et Impression de Fiches sur les méthodes de gestion des conflits </t>
  </si>
  <si>
    <t xml:space="preserve">III.3 Production  et Impression de Fiches sur le droits de l'homme </t>
  </si>
  <si>
    <t xml:space="preserve">III.4 Production et Impression  de Fiches sur la loi reprimant les violences sexuelles </t>
  </si>
  <si>
    <t>III.5 Production et Impression des Fiches sur la lutte contre la toxicomanie ( Alcoolisme et Tabagisme)</t>
  </si>
  <si>
    <t>III.6 Production et Impression des fiches sur la prévention du VIH/SIDA</t>
  </si>
  <si>
    <t>Sous total III</t>
  </si>
  <si>
    <t>Kit</t>
  </si>
  <si>
    <t>Sous total IV</t>
  </si>
  <si>
    <t xml:space="preserve">V. FOURNITURE ET MATERIELS   </t>
  </si>
  <si>
    <t>Rames de papiers</t>
  </si>
  <si>
    <t>Cartons</t>
  </si>
  <si>
    <t>Cartouches imprimantes</t>
  </si>
  <si>
    <t xml:space="preserve"> pce </t>
  </si>
  <si>
    <t>Stylos différentes couleurs.</t>
  </si>
  <si>
    <t xml:space="preserve"> boite </t>
  </si>
  <si>
    <t>Sous total V</t>
  </si>
  <si>
    <t>VI. Suivi des activites sur terrain</t>
  </si>
  <si>
    <t xml:space="preserve">Suivi par la coordination </t>
  </si>
  <si>
    <t>Taux/ annuel</t>
  </si>
  <si>
    <t>Sous total VI</t>
  </si>
  <si>
    <t xml:space="preserve">VII. COMMUNICATION </t>
  </si>
  <si>
    <t xml:space="preserve"> Cartes de Communication téléphonique et internet</t>
  </si>
  <si>
    <t xml:space="preserve">pce </t>
  </si>
  <si>
    <t xml:space="preserve"> Emission radio diffusée / Sensibilisation sur l'éducation àla paix , droits de l'homme, lois sur les violences </t>
  </si>
  <si>
    <t>Emissions</t>
  </si>
  <si>
    <t>Sous total VII</t>
  </si>
  <si>
    <t>VIII. SALAIRE PERSONNEL DE COORDINATION</t>
  </si>
  <si>
    <t>Sécrétaire Exécutif (33%)</t>
  </si>
  <si>
    <t xml:space="preserve"> Taux/mois </t>
  </si>
  <si>
    <t>Secretaire Comptable (33%)</t>
  </si>
  <si>
    <t>Sous total VIII</t>
  </si>
  <si>
    <t>TOTAL GENERAL</t>
  </si>
  <si>
    <t>Elaboré et Proposé par:</t>
  </si>
  <si>
    <t>ONG Locale partenaire</t>
  </si>
  <si>
    <t>Secrétaire Exécutif</t>
  </si>
  <si>
    <t>CODE</t>
  </si>
  <si>
    <t>RUBRIQUES BUDGETAIRES</t>
  </si>
  <si>
    <t>MONTANT TOTAL</t>
  </si>
  <si>
    <t>MONTANT DEJA</t>
  </si>
  <si>
    <t xml:space="preserve">SOLDE PAR </t>
  </si>
  <si>
    <t>PLANIFICATION DES DEPENSES AU COURANT DE LA PERIODE D'EXECUTION DU PROJET</t>
  </si>
  <si>
    <t>DU BUDGET</t>
  </si>
  <si>
    <t>DECAISSE</t>
  </si>
  <si>
    <t>RUBRIQUE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</si>
  <si>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</si>
  <si>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</si>
  <si>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</si>
  <si>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</si>
  <si>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</si>
  <si>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</si>
  <si>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</si>
  <si>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</si>
  <si>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</si>
  <si>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</si>
  <si>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</si>
  <si>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</si>
  <si>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>I</t>
  </si>
  <si>
    <t>Equipement Atelier Artisanaux</t>
  </si>
  <si>
    <t>II</t>
  </si>
  <si>
    <t>III</t>
  </si>
  <si>
    <t xml:space="preserve">Production et Publication des fiches techniques </t>
  </si>
  <si>
    <t>IV</t>
  </si>
  <si>
    <t>Appui aux inititives des clubs de paix</t>
  </si>
  <si>
    <t>v</t>
  </si>
  <si>
    <t>Fournitures et matériels</t>
  </si>
  <si>
    <t>VI</t>
  </si>
  <si>
    <t>Suivi des activités sur le terrain</t>
  </si>
  <si>
    <t>VII</t>
  </si>
  <si>
    <t>Communication</t>
  </si>
  <si>
    <t>VIII</t>
  </si>
  <si>
    <t>Salaire du personnel</t>
  </si>
  <si>
    <t xml:space="preserve">TOTAL </t>
  </si>
  <si>
    <t>Demande de decaissement</t>
  </si>
  <si>
    <t>Prémier trimestre</t>
  </si>
  <si>
    <t xml:space="preserve"> Deuxième trimestre</t>
  </si>
  <si>
    <t>Troisième trimestre</t>
  </si>
  <si>
    <t>Quatrième trimestre</t>
  </si>
  <si>
    <t xml:space="preserve">TOTAL GENERAL </t>
  </si>
  <si>
    <t>Détails des kits de formation</t>
  </si>
  <si>
    <t>Détails des kits de réinsertion</t>
  </si>
  <si>
    <t xml:space="preserve">Libellé  </t>
  </si>
  <si>
    <t xml:space="preserve">Quantité </t>
  </si>
  <si>
    <t xml:space="preserve">Unité </t>
  </si>
  <si>
    <t>1.1</t>
  </si>
  <si>
    <t>Pièces</t>
  </si>
  <si>
    <t>1.2</t>
  </si>
  <si>
    <t>1.3</t>
  </si>
  <si>
    <t>1.4</t>
  </si>
  <si>
    <t>1.5</t>
  </si>
  <si>
    <t>1.6</t>
  </si>
  <si>
    <t>1.7</t>
  </si>
  <si>
    <t>1.8</t>
  </si>
  <si>
    <t>1.9</t>
  </si>
  <si>
    <t>kg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</si>
  <si>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</si>
  <si>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</si>
  <si>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</si>
  <si>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</si>
  <si>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</si>
  <si>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</si>
  <si>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</si>
  <si>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</si>
  <si>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</si>
  <si>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 xml:space="preserve">                             </t>
  </si>
  <si>
    <t xml:space="preserve"> Frais de kit coupe et couture de 18 Bénéficiaires</t>
  </si>
  <si>
    <t>2.1</t>
  </si>
  <si>
    <t>Machines à coudre  (Marshall)</t>
  </si>
  <si>
    <t>2.2</t>
  </si>
  <si>
    <t xml:space="preserve">Fer à repasser </t>
  </si>
  <si>
    <t>2.3</t>
  </si>
  <si>
    <t xml:space="preserve">Ciseau </t>
  </si>
  <si>
    <t xml:space="preserve">Paire </t>
  </si>
  <si>
    <t>2.4</t>
  </si>
  <si>
    <t xml:space="preserve">Pédalier </t>
  </si>
  <si>
    <t>2.5</t>
  </si>
  <si>
    <t>Huile machine</t>
  </si>
  <si>
    <t xml:space="preserve">Douzaine </t>
  </si>
  <si>
    <t>2.6</t>
  </si>
  <si>
    <t xml:space="preserve">Fil à coudre </t>
  </si>
  <si>
    <t>2.7</t>
  </si>
  <si>
    <t xml:space="preserve">Table de repassage </t>
  </si>
  <si>
    <t>2.8</t>
  </si>
  <si>
    <t>Tissu mordoré (rouleau)</t>
  </si>
  <si>
    <t xml:space="preserve">Rouleau </t>
  </si>
  <si>
    <t>2.9</t>
  </si>
  <si>
    <t>Aiguille pour machine</t>
  </si>
  <si>
    <t>Boite</t>
  </si>
  <si>
    <t>Sous total frais de kit  coupe et couture</t>
  </si>
  <si>
    <t>Total genéral</t>
  </si>
  <si>
    <t>POUR ACPDI</t>
  </si>
  <si>
    <t>SECRETAIRE EXECUTIF</t>
  </si>
  <si>
    <t>Bailleur de fonds: WILDE GANZEN</t>
  </si>
  <si>
    <t>I.1Frais de Kit pour formation de 30 bénéficiaires en coupe et couture et coiffure mixte</t>
  </si>
  <si>
    <t>I.2 Frais de Kits de réinsertion de 30 bénéficiaires en coupe et couture et coiffure mixte</t>
  </si>
  <si>
    <t>Honoraire formateur en coupe et couture et coiffure mixte</t>
  </si>
  <si>
    <t>Frais d’organisation concours sur les 6 thèmes de la paix avec 4 Clubs de paix</t>
  </si>
  <si>
    <t>IV. APPUI AUX INITIATIVES DES CLUBS DE PAIX</t>
  </si>
  <si>
    <t xml:space="preserve">III. PRODUCTION ET PUBLICATION DES FICHES TECHNIQUES   </t>
  </si>
  <si>
    <t xml:space="preserve">II. FORMATION </t>
  </si>
  <si>
    <t>I. EQUIPEMENT ATELIERS ARTISANAUX</t>
  </si>
  <si>
    <t xml:space="preserve">Formation des 30 bénéficières </t>
  </si>
  <si>
    <t>bénéficiaires</t>
  </si>
  <si>
    <t>Movit Curly</t>
  </si>
  <si>
    <t>pièce</t>
  </si>
  <si>
    <t>Epaisse Chéveux</t>
  </si>
  <si>
    <t>boite</t>
  </si>
  <si>
    <t>Mêches Abuja</t>
  </si>
  <si>
    <t>Mêches Diva</t>
  </si>
  <si>
    <t>Mêches Bongo</t>
  </si>
  <si>
    <t>Tondeuse O1</t>
  </si>
  <si>
    <t>Tondeuse O6</t>
  </si>
  <si>
    <t>Plastics</t>
  </si>
  <si>
    <t>Peigne Tige</t>
  </si>
  <si>
    <t>douzaine</t>
  </si>
  <si>
    <t>Peigne Ordinaire</t>
  </si>
  <si>
    <t>Révues de coiffure</t>
  </si>
  <si>
    <t>Bigen</t>
  </si>
  <si>
    <t>Essuies mains</t>
  </si>
  <si>
    <t>Coton</t>
  </si>
  <si>
    <t>box</t>
  </si>
  <si>
    <t>Plante pour coiffure</t>
  </si>
  <si>
    <t>Disolva</t>
  </si>
  <si>
    <t>Chaises à plastic</t>
  </si>
  <si>
    <t>Fils Chéveux</t>
  </si>
  <si>
    <t>Miroire Grand forma</t>
  </si>
  <si>
    <t>Movit Petit forma</t>
  </si>
  <si>
    <t xml:space="preserve">Miadi Petit forma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</si>
  <si>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Nevia Petit forma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</si>
  <si>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Radia Petit forma</t>
  </si>
  <si>
    <t>Champoo</t>
  </si>
  <si>
    <t>Vitamine chéveux</t>
  </si>
  <si>
    <t>Flacons Alcool</t>
  </si>
  <si>
    <t>flacons</t>
  </si>
  <si>
    <t>Poudre Passion</t>
  </si>
  <si>
    <t>Paigne Grand forma (vigudi)</t>
  </si>
  <si>
    <t>Paigne Petit forma (vigudi)</t>
  </si>
  <si>
    <t>Gel coiffante</t>
  </si>
  <si>
    <t>Bains de crème</t>
  </si>
  <si>
    <t>SOUDE</t>
  </si>
  <si>
    <t>Tondeuses Eléctriques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</si>
  <si>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</si>
  <si>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</si>
  <si>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</si>
  <si>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</si>
  <si>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</si>
  <si>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</si>
  <si>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</si>
  <si>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</si>
  <si>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</si>
  <si>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</si>
  <si>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</si>
  <si>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</si>
  <si>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</si>
  <si>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</si>
  <si>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</si>
  <si>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Frais Kit coiffure mixte</t>
  </si>
  <si>
    <t xml:space="preserve">Coût total  </t>
  </si>
  <si>
    <t xml:space="preserve">Coût unitaire </t>
  </si>
  <si>
    <t>Coût total</t>
  </si>
  <si>
    <t>En dollars Euro</t>
  </si>
  <si>
    <t>EQUIPEMENT MATERIEL ET PERSONNEL DE COORDINATION</t>
  </si>
  <si>
    <t>I,1</t>
  </si>
  <si>
    <t>I,2</t>
  </si>
  <si>
    <t>I,3</t>
  </si>
  <si>
    <t>I,4</t>
  </si>
  <si>
    <t>I,5</t>
  </si>
  <si>
    <t>I,6</t>
  </si>
  <si>
    <t>I,7</t>
  </si>
  <si>
    <t>I,8</t>
  </si>
  <si>
    <t>Kit de formation</t>
  </si>
  <si>
    <t>Kit de réinsertion</t>
  </si>
  <si>
    <t>Equipement consommable</t>
  </si>
  <si>
    <t>Carburant, huile moteur,…(suivi)</t>
  </si>
  <si>
    <t>Fournitures de formation</t>
  </si>
  <si>
    <t>Panneaux de visibilité</t>
  </si>
  <si>
    <t>Carte de communication</t>
  </si>
  <si>
    <t>Fiches techniques</t>
  </si>
  <si>
    <t>Personnel de coordination</t>
  </si>
  <si>
    <t>RENFORCEMENT DE CAPACITE</t>
  </si>
  <si>
    <t>II,1</t>
  </si>
  <si>
    <t>II,2</t>
  </si>
  <si>
    <t>II,3</t>
  </si>
  <si>
    <t>Charges liées à la clôture de la formation</t>
  </si>
  <si>
    <t>Concours sur les 6 thèmes de promotion de la paix</t>
  </si>
  <si>
    <t>Emissions radiodiffusées</t>
  </si>
  <si>
    <t>REPARTITION EN POURCENTAGE</t>
  </si>
  <si>
    <t>Montant</t>
  </si>
  <si>
    <t>I,9</t>
  </si>
  <si>
    <t>I,10</t>
  </si>
  <si>
    <t>I,11</t>
  </si>
  <si>
    <t>Honoraires formateurs en Alphabétisation</t>
  </si>
  <si>
    <t>Honoraires formateurs en metiers artisanaux</t>
  </si>
  <si>
    <t>Honoraire des Superviseurs de la formation artisanale</t>
  </si>
  <si>
    <t>%ge</t>
  </si>
  <si>
    <t>Tissus de pagne  (double)</t>
  </si>
  <si>
    <t>I,12</t>
  </si>
  <si>
    <t>I,13</t>
  </si>
  <si>
    <t>Salle de formation</t>
  </si>
  <si>
    <t>Adelard   PALUKU KACHELEWA</t>
  </si>
  <si>
    <t>Adelard  PALUKU KACHELEWA</t>
  </si>
  <si>
    <t>BUDGET DETAILLE  DU PROJET DE LA PROMOTION DE LA PAIX EN AIRE DE SANTE DE IVATAMA</t>
  </si>
  <si>
    <r>
      <rPr>
        <b/>
        <sz val="16"/>
        <rFont val="Calibri"/>
        <family val="2"/>
      </rPr>
      <t>Total du coût du  projet:  10 700 EURO</t>
    </r>
    <r>
      <rPr>
        <b/>
        <sz val="10"/>
        <rFont val="Calibri"/>
        <family val="2"/>
      </rPr>
      <t xml:space="preserve"> </t>
    </r>
  </si>
  <si>
    <t>Participation locale: 700 EURO</t>
  </si>
  <si>
    <t>Montant Sollicité: 10 000 EURO</t>
  </si>
  <si>
    <t>Honaraire du Chargé des filières en Coiffure et Coupe couture</t>
  </si>
  <si>
    <t>FAIT A BUTEMBO, LE 12 Octobre 2018</t>
  </si>
  <si>
    <t xml:space="preserve">PLAN DE TRESORERIE DU PROJET PROMOTION DE LA PAIX ALLANT DE JANVIER A DECEMBRE 2019 </t>
  </si>
  <si>
    <t>Fait à Butembo, le 12/10/2018</t>
  </si>
  <si>
    <t>FAIT A BUTEMBO, LE 12 /10/ 2018</t>
  </si>
  <si>
    <t>FAIT A BUTEMBO, LE 12  Octobre  2018</t>
  </si>
  <si>
    <t xml:space="preserve"> Sous total frais kit Coiffure mixte</t>
  </si>
  <si>
    <r>
      <t>Période</t>
    </r>
    <r>
      <rPr>
        <sz val="11"/>
        <color theme="1"/>
        <rFont val="Calibri"/>
        <family val="2"/>
        <scheme val="minor"/>
      </rPr>
      <t xml:space="preserve">:  </t>
    </r>
    <r>
      <rPr>
        <b/>
        <sz val="11"/>
        <color theme="1"/>
        <rFont val="Calibri"/>
        <family val="2"/>
        <scheme val="minor"/>
      </rPr>
      <t xml:space="preserve">12 </t>
    </r>
    <r>
      <rPr>
        <b/>
        <sz val="11"/>
        <color indexed="8"/>
        <rFont val="Calibri"/>
        <family val="2"/>
      </rPr>
      <t>mois / De janvier  2019 - décembre 2019</t>
    </r>
  </si>
  <si>
    <t>E-Mail: acpdi.rdcongo@gmail.com      E-mail:acpdi_2003@yahoo.com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</si>
</sst>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_-* #,##0.00\ [$€-40C]_-;\-* #,##0.00\ [$€-40C]_-;_-* &quot;-&quot;??\ [$€-40C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169">
    <xf numFmtId="0" fontId="0" fillId="0" borderId="0" xfId="0"/>
    <xf numFmtId="0" fontId="4" fillId="0" borderId="0" xfId="3" applyFont="1"/>
    <xf numFmtId="0" fontId="5" fillId="0" borderId="0" xfId="0" applyFont="1"/>
    <xf numFmtId="0" fontId="0" fillId="0" borderId="0" xfId="0" applyBorder="1"/>
    <xf numFmtId="0" fontId="4" fillId="0" borderId="0" xfId="3" applyFont="1" applyAlignment="1">
      <alignment horizontal="left" wrapText="1"/>
    </xf>
    <xf numFmtId="0" fontId="6" fillId="0" borderId="0" xfId="0" applyFont="1"/>
    <xf numFmtId="0" fontId="7" fillId="0" borderId="0" xfId="0" applyFont="1"/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Fill="1" applyBorder="1"/>
    <xf numFmtId="0" fontId="9" fillId="0" borderId="3" xfId="0" applyFont="1" applyBorder="1"/>
    <xf numFmtId="0" fontId="5" fillId="0" borderId="4" xfId="0" applyFont="1" applyBorder="1"/>
    <xf numFmtId="0" fontId="10" fillId="0" borderId="4" xfId="3" applyFont="1" applyBorder="1"/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10" fillId="0" borderId="3" xfId="3" applyFont="1" applyBorder="1"/>
    <xf numFmtId="0" fontId="4" fillId="0" borderId="6" xfId="3" applyFont="1" applyBorder="1" applyAlignment="1">
      <alignment horizontal="center"/>
    </xf>
    <xf numFmtId="0" fontId="10" fillId="0" borderId="6" xfId="3" applyFont="1" applyBorder="1"/>
    <xf numFmtId="0" fontId="5" fillId="0" borderId="3" xfId="0" applyFont="1" applyBorder="1"/>
    <xf numFmtId="0" fontId="0" fillId="0" borderId="3" xfId="0" applyBorder="1"/>
    <xf numFmtId="0" fontId="5" fillId="0" borderId="0" xfId="0" applyFont="1" applyBorder="1" applyAlignment="1"/>
    <xf numFmtId="0" fontId="10" fillId="0" borderId="3" xfId="3" applyFont="1" applyBorder="1" applyAlignment="1">
      <alignment wrapText="1"/>
    </xf>
    <xf numFmtId="0" fontId="0" fillId="2" borderId="0" xfId="0" applyFill="1" applyBorder="1"/>
    <xf numFmtId="0" fontId="11" fillId="3" borderId="3" xfId="3" applyFont="1" applyFill="1" applyBorder="1"/>
    <xf numFmtId="0" fontId="11" fillId="0" borderId="3" xfId="3" applyFont="1" applyBorder="1"/>
    <xf numFmtId="0" fontId="10" fillId="0" borderId="0" xfId="3" applyFont="1" applyFill="1" applyBorder="1"/>
    <xf numFmtId="0" fontId="10" fillId="2" borderId="3" xfId="3" applyFont="1" applyFill="1" applyBorder="1"/>
    <xf numFmtId="0" fontId="0" fillId="2" borderId="0" xfId="0" applyFill="1"/>
    <xf numFmtId="0" fontId="12" fillId="2" borderId="3" xfId="3" applyFont="1" applyFill="1" applyBorder="1"/>
    <xf numFmtId="0" fontId="0" fillId="0" borderId="0" xfId="0" applyFont="1" applyFill="1" applyBorder="1" applyAlignment="1"/>
    <xf numFmtId="0" fontId="10" fillId="3" borderId="3" xfId="3" applyFont="1" applyFill="1" applyBorder="1"/>
    <xf numFmtId="0" fontId="4" fillId="0" borderId="3" xfId="3" applyFont="1" applyBorder="1"/>
    <xf numFmtId="0" fontId="7" fillId="0" borderId="3" xfId="3" applyFont="1" applyBorder="1"/>
    <xf numFmtId="0" fontId="4" fillId="0" borderId="3" xfId="3" applyFont="1" applyFill="1" applyBorder="1"/>
    <xf numFmtId="0" fontId="10" fillId="0" borderId="3" xfId="3" applyFont="1" applyFill="1" applyBorder="1"/>
    <xf numFmtId="0" fontId="10" fillId="0" borderId="3" xfId="3" applyFont="1" applyFill="1" applyBorder="1" applyAlignment="1">
      <alignment wrapText="1"/>
    </xf>
    <xf numFmtId="0" fontId="14" fillId="4" borderId="3" xfId="3" applyFont="1" applyFill="1" applyBorder="1"/>
    <xf numFmtId="165" fontId="4" fillId="0" borderId="0" xfId="3" applyNumberFormat="1" applyFont="1" applyFill="1" applyBorder="1"/>
    <xf numFmtId="0" fontId="0" fillId="0" borderId="0" xfId="0" applyFill="1" applyBorder="1"/>
    <xf numFmtId="0" fontId="0" fillId="0" borderId="0" xfId="0" applyFill="1"/>
    <xf numFmtId="0" fontId="15" fillId="0" borderId="0" xfId="3" applyFont="1" applyFill="1" applyBorder="1"/>
    <xf numFmtId="0" fontId="12" fillId="0" borderId="0" xfId="0" applyFont="1"/>
    <xf numFmtId="165" fontId="12" fillId="0" borderId="0" xfId="0" applyNumberFormat="1" applyFont="1"/>
    <xf numFmtId="0" fontId="16" fillId="0" borderId="0" xfId="0" applyFont="1" applyAlignment="1">
      <alignment horizontal="right"/>
    </xf>
    <xf numFmtId="0" fontId="17" fillId="0" borderId="0" xfId="3" applyFont="1" applyBorder="1"/>
    <xf numFmtId="0" fontId="12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7" xfId="0" applyFont="1" applyBorder="1"/>
    <xf numFmtId="0" fontId="27" fillId="0" borderId="7" xfId="0" applyFont="1" applyBorder="1"/>
    <xf numFmtId="0" fontId="26" fillId="0" borderId="10" xfId="0" applyFont="1" applyBorder="1"/>
    <xf numFmtId="0" fontId="27" fillId="0" borderId="10" xfId="0" applyFont="1" applyBorder="1"/>
    <xf numFmtId="0" fontId="27" fillId="0" borderId="11" xfId="0" applyFont="1" applyBorder="1"/>
    <xf numFmtId="0" fontId="26" fillId="0" borderId="3" xfId="0" applyFont="1" applyBorder="1"/>
    <xf numFmtId="0" fontId="26" fillId="0" borderId="6" xfId="0" applyFont="1" applyBorder="1"/>
    <xf numFmtId="0" fontId="25" fillId="0" borderId="3" xfId="0" applyFont="1" applyBorder="1"/>
    <xf numFmtId="164" fontId="26" fillId="0" borderId="3" xfId="1" applyFont="1" applyBorder="1"/>
    <xf numFmtId="164" fontId="25" fillId="0" borderId="3" xfId="1" applyFont="1" applyBorder="1"/>
    <xf numFmtId="164" fontId="27" fillId="0" borderId="3" xfId="1" applyFont="1" applyBorder="1"/>
    <xf numFmtId="164" fontId="3" fillId="0" borderId="3" xfId="1" applyFont="1" applyBorder="1"/>
    <xf numFmtId="164" fontId="3" fillId="0" borderId="6" xfId="1" applyFont="1" applyBorder="1"/>
    <xf numFmtId="0" fontId="28" fillId="0" borderId="3" xfId="0" applyFont="1" applyBorder="1"/>
    <xf numFmtId="164" fontId="27" fillId="0" borderId="6" xfId="1" applyFont="1" applyBorder="1"/>
    <xf numFmtId="0" fontId="27" fillId="0" borderId="0" xfId="0" applyFont="1"/>
    <xf numFmtId="0" fontId="29" fillId="0" borderId="0" xfId="0" applyFont="1"/>
    <xf numFmtId="0" fontId="28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7" xfId="0" applyFill="1" applyBorder="1"/>
    <xf numFmtId="0" fontId="0" fillId="5" borderId="7" xfId="0" applyFill="1" applyBorder="1" applyAlignment="1">
      <alignment horizontal="center"/>
    </xf>
    <xf numFmtId="0" fontId="27" fillId="5" borderId="7" xfId="0" applyFont="1" applyFill="1" applyBorder="1"/>
    <xf numFmtId="3" fontId="27" fillId="0" borderId="0" xfId="0" applyNumberFormat="1" applyFont="1" applyFill="1" applyBorder="1"/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/>
    <xf numFmtId="0" fontId="27" fillId="0" borderId="13" xfId="0" applyFont="1" applyFill="1" applyBorder="1" applyAlignment="1"/>
    <xf numFmtId="0" fontId="27" fillId="0" borderId="14" xfId="0" applyFont="1" applyFill="1" applyBorder="1" applyAlignment="1"/>
    <xf numFmtId="0" fontId="0" fillId="0" borderId="10" xfId="0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29" fillId="3" borderId="3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/>
    <xf numFmtId="0" fontId="31" fillId="0" borderId="0" xfId="0" applyFont="1"/>
    <xf numFmtId="0" fontId="32" fillId="0" borderId="0" xfId="3" applyFont="1"/>
    <xf numFmtId="0" fontId="27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15" xfId="4" applyBorder="1"/>
    <xf numFmtId="0" fontId="5" fillId="0" borderId="16" xfId="4" applyBorder="1"/>
    <xf numFmtId="0" fontId="5" fillId="0" borderId="17" xfId="4" applyBorder="1"/>
    <xf numFmtId="0" fontId="27" fillId="0" borderId="3" xfId="0" applyFont="1" applyFill="1" applyBorder="1" applyAlignment="1">
      <alignment horizontal="center"/>
    </xf>
    <xf numFmtId="0" fontId="27" fillId="0" borderId="3" xfId="0" applyFont="1" applyFill="1" applyBorder="1"/>
    <xf numFmtId="166" fontId="0" fillId="0" borderId="10" xfId="0" applyNumberFormat="1" applyFill="1" applyBorder="1"/>
    <xf numFmtId="166" fontId="0" fillId="0" borderId="3" xfId="0" applyNumberFormat="1" applyFill="1" applyBorder="1"/>
    <xf numFmtId="166" fontId="27" fillId="5" borderId="7" xfId="0" applyNumberFormat="1" applyFont="1" applyFill="1" applyBorder="1"/>
    <xf numFmtId="166" fontId="0" fillId="0" borderId="7" xfId="0" applyNumberFormat="1" applyFill="1" applyBorder="1"/>
    <xf numFmtId="166" fontId="29" fillId="3" borderId="3" xfId="0" applyNumberFormat="1" applyFont="1" applyFill="1" applyBorder="1"/>
    <xf numFmtId="166" fontId="27" fillId="0" borderId="13" xfId="0" applyNumberFormat="1" applyFont="1" applyFill="1" applyBorder="1" applyAlignment="1"/>
    <xf numFmtId="166" fontId="27" fillId="0" borderId="14" xfId="0" applyNumberFormat="1" applyFont="1" applyFill="1" applyBorder="1" applyAlignment="1"/>
    <xf numFmtId="166" fontId="10" fillId="0" borderId="6" xfId="3" applyNumberFormat="1" applyFont="1" applyBorder="1"/>
    <xf numFmtId="166" fontId="5" fillId="0" borderId="3" xfId="0" applyNumberFormat="1" applyFont="1" applyBorder="1"/>
    <xf numFmtId="166" fontId="5" fillId="0" borderId="3" xfId="0" applyNumberFormat="1" applyFont="1" applyBorder="1" applyAlignment="1"/>
    <xf numFmtId="166" fontId="11" fillId="3" borderId="3" xfId="3" applyNumberFormat="1" applyFont="1" applyFill="1" applyBorder="1"/>
    <xf numFmtId="166" fontId="11" fillId="3" borderId="3" xfId="1" applyNumberFormat="1" applyFont="1" applyFill="1" applyBorder="1"/>
    <xf numFmtId="166" fontId="11" fillId="0" borderId="6" xfId="3" applyNumberFormat="1" applyFont="1" applyBorder="1"/>
    <xf numFmtId="166" fontId="10" fillId="0" borderId="3" xfId="3" applyNumberFormat="1" applyFont="1" applyFill="1" applyBorder="1"/>
    <xf numFmtId="166" fontId="10" fillId="2" borderId="6" xfId="3" applyNumberFormat="1" applyFont="1" applyFill="1" applyBorder="1"/>
    <xf numFmtId="166" fontId="5" fillId="2" borderId="3" xfId="0" applyNumberFormat="1" applyFont="1" applyFill="1" applyBorder="1"/>
    <xf numFmtId="166" fontId="0" fillId="0" borderId="3" xfId="0" applyNumberFormat="1" applyBorder="1"/>
    <xf numFmtId="166" fontId="5" fillId="0" borderId="6" xfId="0" applyNumberFormat="1" applyFont="1" applyBorder="1"/>
    <xf numFmtId="166" fontId="10" fillId="0" borderId="3" xfId="3" applyNumberFormat="1" applyFont="1" applyBorder="1"/>
    <xf numFmtId="166" fontId="10" fillId="3" borderId="6" xfId="3" applyNumberFormat="1" applyFont="1" applyFill="1" applyBorder="1"/>
    <xf numFmtId="166" fontId="11" fillId="3" borderId="6" xfId="3" applyNumberFormat="1" applyFont="1" applyFill="1" applyBorder="1"/>
    <xf numFmtId="166" fontId="10" fillId="0" borderId="6" xfId="3" applyNumberFormat="1" applyFont="1" applyFill="1" applyBorder="1"/>
    <xf numFmtId="166" fontId="4" fillId="0" borderId="6" xfId="3" applyNumberFormat="1" applyFont="1" applyFill="1" applyBorder="1"/>
    <xf numFmtId="166" fontId="12" fillId="0" borderId="6" xfId="3" applyNumberFormat="1" applyFont="1" applyBorder="1"/>
    <xf numFmtId="166" fontId="13" fillId="3" borderId="6" xfId="3" applyNumberFormat="1" applyFont="1" applyFill="1" applyBorder="1"/>
    <xf numFmtId="166" fontId="11" fillId="0" borderId="6" xfId="3" applyNumberFormat="1" applyFont="1" applyFill="1" applyBorder="1"/>
    <xf numFmtId="166" fontId="11" fillId="3" borderId="6" xfId="1" applyNumberFormat="1" applyFont="1" applyFill="1" applyBorder="1"/>
    <xf numFmtId="166" fontId="14" fillId="4" borderId="3" xfId="3" applyNumberFormat="1" applyFont="1" applyFill="1" applyBorder="1"/>
    <xf numFmtId="166" fontId="15" fillId="4" borderId="3" xfId="3" applyNumberFormat="1" applyFont="1" applyFill="1" applyBorder="1"/>
    <xf numFmtId="0" fontId="2" fillId="0" borderId="3" xfId="0" applyFont="1" applyBorder="1"/>
    <xf numFmtId="0" fontId="33" fillId="0" borderId="3" xfId="0" applyFont="1" applyBorder="1"/>
    <xf numFmtId="0" fontId="33" fillId="7" borderId="3" xfId="0" applyFont="1" applyFill="1" applyBorder="1"/>
    <xf numFmtId="166" fontId="0" fillId="7" borderId="3" xfId="0" applyNumberFormat="1" applyFill="1" applyBorder="1"/>
    <xf numFmtId="166" fontId="2" fillId="7" borderId="3" xfId="0" applyNumberFormat="1" applyFont="1" applyFill="1" applyBorder="1"/>
    <xf numFmtId="166" fontId="33" fillId="7" borderId="3" xfId="0" applyNumberFormat="1" applyFont="1" applyFill="1" applyBorder="1"/>
    <xf numFmtId="166" fontId="31" fillId="7" borderId="3" xfId="0" applyNumberFormat="1" applyFont="1" applyFill="1" applyBorder="1"/>
    <xf numFmtId="0" fontId="31" fillId="8" borderId="3" xfId="0" applyFont="1" applyFill="1" applyBorder="1"/>
    <xf numFmtId="0" fontId="0" fillId="8" borderId="18" xfId="0" applyFill="1" applyBorder="1"/>
    <xf numFmtId="9" fontId="2" fillId="8" borderId="3" xfId="2" applyFont="1" applyFill="1" applyBorder="1"/>
    <xf numFmtId="9" fontId="31" fillId="8" borderId="3" xfId="0" applyNumberFormat="1" applyFont="1" applyFill="1" applyBorder="1"/>
    <xf numFmtId="0" fontId="33" fillId="9" borderId="3" xfId="0" applyFont="1" applyFill="1" applyBorder="1"/>
    <xf numFmtId="0" fontId="33" fillId="9" borderId="3" xfId="0" applyFont="1" applyFill="1" applyBorder="1" applyAlignment="1">
      <alignment wrapText="1"/>
    </xf>
    <xf numFmtId="0" fontId="0" fillId="9" borderId="3" xfId="0" applyFill="1" applyBorder="1"/>
    <xf numFmtId="0" fontId="34" fillId="9" borderId="3" xfId="0" applyFont="1" applyFill="1" applyBorder="1"/>
    <xf numFmtId="0" fontId="27" fillId="0" borderId="19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5" fillId="0" borderId="0" xfId="3" applyFont="1"/>
    <xf numFmtId="0" fontId="4" fillId="0" borderId="0" xfId="3" applyFont="1" applyAlignment="1">
      <alignment horizontal="left" wrapText="1"/>
    </xf>
    <xf numFmtId="164" fontId="26" fillId="5" borderId="6" xfId="1" applyFont="1" applyFill="1" applyBorder="1" applyAlignment="1">
      <alignment horizontal="center"/>
    </xf>
    <xf numFmtId="164" fontId="26" fillId="5" borderId="8" xfId="1" applyFont="1" applyFill="1" applyBorder="1" applyAlignment="1">
      <alignment horizontal="center"/>
    </xf>
    <xf numFmtId="164" fontId="26" fillId="5" borderId="9" xfId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164" fontId="26" fillId="5" borderId="3" xfId="1" applyFont="1" applyFill="1" applyBorder="1" applyAlignment="1">
      <alignment horizontal="center"/>
    </xf>
    <xf numFmtId="164" fontId="26" fillId="0" borderId="6" xfId="1" applyFont="1" applyBorder="1" applyAlignment="1">
      <alignment horizontal="center"/>
    </xf>
    <xf numFmtId="164" fontId="26" fillId="0" borderId="8" xfId="1" applyFont="1" applyBorder="1" applyAlignment="1">
      <alignment horizontal="center"/>
    </xf>
    <xf numFmtId="164" fontId="26" fillId="0" borderId="9" xfId="1" applyFont="1" applyBorder="1" applyAlignment="1">
      <alignment horizontal="center"/>
    </xf>
    <xf numFmtId="164" fontId="26" fillId="6" borderId="3" xfId="0" applyNumberFormat="1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164" fontId="26" fillId="5" borderId="6" xfId="0" applyNumberFormat="1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</cellXfs>
  <cellStyles count="5">
    <cellStyle name="Komma" xfId="1" builtinId="3"/>
    <cellStyle name="Normal 2" xfId="3" xr:uid="{00000000-0005-0000-0000-000002000000}"/>
    <cellStyle name="Normal_Feuil1" xfId="4" xr:uid="{00000000-0005-0000-0000-000003000000}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58</xdr:row>
      <xdr:rowOff>28575</xdr:rowOff>
    </xdr:from>
    <xdr:to>
      <xdr:col>0</xdr:col>
      <xdr:colOff>2124075</xdr:colOff>
      <xdr:row>59</xdr:row>
      <xdr:rowOff>276225</xdr:rowOff>
    </xdr:to>
    <xdr:pic>
      <xdr:nvPicPr>
        <xdr:cNvPr id="2" name="Image 1" descr="C:\Users\BIG PRO\Pictures\2005-09-12\0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7608" t="67231" r="36531" b="24599"/>
        <a:stretch>
          <a:fillRect/>
        </a:stretch>
      </xdr:blipFill>
      <xdr:spPr bwMode="auto">
        <a:xfrm>
          <a:off x="314325" y="12096750"/>
          <a:ext cx="1809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26</xdr:row>
      <xdr:rowOff>95250</xdr:rowOff>
    </xdr:from>
    <xdr:to>
      <xdr:col>1</xdr:col>
      <xdr:colOff>1771650</xdr:colOff>
      <xdr:row>28</xdr:row>
      <xdr:rowOff>200025</xdr:rowOff>
    </xdr:to>
    <xdr:pic>
      <xdr:nvPicPr>
        <xdr:cNvPr id="2" name="Image 1" descr="C:\Users\BIG PRO\Pictures\2005-09-12\0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7471" t="67231" r="37348" b="24312"/>
        <a:stretch>
          <a:fillRect/>
        </a:stretch>
      </xdr:blipFill>
      <xdr:spPr bwMode="auto">
        <a:xfrm>
          <a:off x="514350" y="5534025"/>
          <a:ext cx="1762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55</xdr:row>
      <xdr:rowOff>47625</xdr:rowOff>
    </xdr:from>
    <xdr:to>
      <xdr:col>1</xdr:col>
      <xdr:colOff>1714500</xdr:colOff>
      <xdr:row>58</xdr:row>
      <xdr:rowOff>0</xdr:rowOff>
    </xdr:to>
    <xdr:pic>
      <xdr:nvPicPr>
        <xdr:cNvPr id="2" name="Image 1" descr="C:\Users\BIG PRO\Pictures\2005-09-12\00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7335" t="67231" r="37212" b="24885"/>
        <a:stretch>
          <a:fillRect/>
        </a:stretch>
      </xdr:blipFill>
      <xdr:spPr bwMode="auto">
        <a:xfrm>
          <a:off x="695325" y="10772775"/>
          <a:ext cx="1781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28</xdr:row>
      <xdr:rowOff>47625</xdr:rowOff>
    </xdr:from>
    <xdr:to>
      <xdr:col>1</xdr:col>
      <xdr:colOff>1009650</xdr:colOff>
      <xdr:row>31</xdr:row>
      <xdr:rowOff>28575</xdr:rowOff>
    </xdr:to>
    <xdr:pic>
      <xdr:nvPicPr>
        <xdr:cNvPr id="2" name="Image 1" descr="C:\Users\BIG PRO\Pictures\2005-09-12\00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7880" t="67231" r="37484" b="24455"/>
        <a:stretch>
          <a:fillRect/>
        </a:stretch>
      </xdr:blipFill>
      <xdr:spPr bwMode="auto">
        <a:xfrm>
          <a:off x="47625" y="5905500"/>
          <a:ext cx="17240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63"/>
  <sheetViews>
    <sheetView topLeftCell="A52" workbookViewId="0">
      <selection activeCell="C26" sqref="C26:C32"/>
    </sheetView>
  </sheetViews>
  <sheetFormatPr defaultColWidth="77.7109375" defaultRowHeight="15" x14ac:dyDescent="0.25"/>
  <cols>
    <col min="1" max="1" width="76.7109375" customWidth="1"/>
    <col min="2" max="2" width="20.5703125" customWidth="1"/>
    <col min="3" max="3" width="15.140625" customWidth="1"/>
    <col min="4" max="4" width="13" customWidth="1"/>
    <col min="5" max="5" width="13.5703125" customWidth="1"/>
    <col min="6" max="6" width="23.5703125" customWidth="1"/>
    <col min="7" max="7" width="14.85546875" customWidth="1"/>
    <col min="8" max="8" width="17.5703125" style="3" customWidth="1"/>
    <col min="9" max="15" width="77.7109375" style="3"/>
  </cols>
  <sheetData>
    <row r="1" spans="1:11" x14ac:dyDescent="0.25">
      <c r="A1" s="1" t="s">
        <v>265</v>
      </c>
      <c r="B1" s="1"/>
      <c r="C1" s="1"/>
      <c r="D1" s="1"/>
      <c r="E1" s="1"/>
      <c r="F1" s="1"/>
      <c r="G1" s="2"/>
    </row>
    <row r="2" spans="1:11" x14ac:dyDescent="0.25">
      <c r="A2" s="1" t="s">
        <v>0</v>
      </c>
      <c r="B2" s="1"/>
      <c r="C2" s="1"/>
      <c r="E2" s="1"/>
      <c r="F2" s="1"/>
      <c r="G2" s="2"/>
    </row>
    <row r="3" spans="1:11" x14ac:dyDescent="0.25">
      <c r="A3" s="1" t="s">
        <v>156</v>
      </c>
      <c r="B3" s="1"/>
      <c r="C3" s="1"/>
      <c r="D3" s="1"/>
      <c r="E3" s="1"/>
      <c r="F3" s="1"/>
      <c r="G3" s="2"/>
    </row>
    <row r="4" spans="1:11" x14ac:dyDescent="0.25">
      <c r="A4" s="152" t="s">
        <v>277</v>
      </c>
      <c r="B4" s="152"/>
      <c r="C4" s="152"/>
      <c r="D4" s="152"/>
      <c r="F4" s="4"/>
      <c r="G4" s="2"/>
    </row>
    <row r="5" spans="1:11" x14ac:dyDescent="0.25">
      <c r="A5" s="5" t="s">
        <v>276</v>
      </c>
      <c r="B5" s="1"/>
      <c r="C5" s="5"/>
      <c r="D5" s="4"/>
      <c r="E5" s="5"/>
      <c r="F5" s="5"/>
      <c r="G5" s="2"/>
    </row>
    <row r="6" spans="1:11" ht="21" x14ac:dyDescent="0.35">
      <c r="A6" s="1" t="s">
        <v>266</v>
      </c>
      <c r="B6" s="6"/>
      <c r="C6" s="1"/>
      <c r="D6" s="6"/>
      <c r="E6" s="6"/>
      <c r="F6" s="6"/>
      <c r="G6" s="6"/>
    </row>
    <row r="7" spans="1:11" ht="18.75" x14ac:dyDescent="0.3">
      <c r="A7" s="151" t="s">
        <v>267</v>
      </c>
      <c r="B7" s="2"/>
      <c r="C7" s="2"/>
      <c r="D7" s="2"/>
      <c r="E7" s="2"/>
      <c r="F7" s="2"/>
      <c r="G7" s="2"/>
    </row>
    <row r="8" spans="1:11" ht="21.75" thickBot="1" x14ac:dyDescent="0.4">
      <c r="A8" s="97" t="s">
        <v>268</v>
      </c>
      <c r="B8" s="2"/>
      <c r="C8" s="2"/>
      <c r="D8" s="2"/>
      <c r="E8" s="2"/>
      <c r="F8" s="2"/>
      <c r="G8" s="2"/>
    </row>
    <row r="9" spans="1:11" x14ac:dyDescent="0.25">
      <c r="A9" s="7"/>
      <c r="B9" s="7" t="s">
        <v>1</v>
      </c>
      <c r="C9" s="7" t="s">
        <v>2</v>
      </c>
      <c r="D9" s="8" t="s">
        <v>3</v>
      </c>
      <c r="E9" s="8" t="s">
        <v>4</v>
      </c>
      <c r="F9" s="9" t="s">
        <v>5</v>
      </c>
      <c r="G9" s="10" t="s">
        <v>6</v>
      </c>
      <c r="H9" s="11" t="s">
        <v>7</v>
      </c>
    </row>
    <row r="10" spans="1:11" x14ac:dyDescent="0.25">
      <c r="A10" s="12"/>
      <c r="B10" s="13"/>
      <c r="C10" s="13"/>
      <c r="D10" s="14" t="s">
        <v>8</v>
      </c>
      <c r="E10" s="14"/>
      <c r="F10" s="15"/>
      <c r="G10" s="16"/>
      <c r="H10" s="17"/>
    </row>
    <row r="11" spans="1:11" x14ac:dyDescent="0.25">
      <c r="A11" s="34" t="s">
        <v>164</v>
      </c>
      <c r="B11" s="18"/>
      <c r="C11" s="18"/>
      <c r="D11" s="16"/>
      <c r="E11" s="19"/>
      <c r="F11" s="20"/>
      <c r="G11" s="21"/>
      <c r="H11" s="22"/>
    </row>
    <row r="12" spans="1:11" x14ac:dyDescent="0.25">
      <c r="A12" s="24" t="s">
        <v>157</v>
      </c>
      <c r="B12" s="18" t="s">
        <v>9</v>
      </c>
      <c r="C12" s="18">
        <v>30</v>
      </c>
      <c r="D12" s="18"/>
      <c r="E12" s="112">
        <v>20</v>
      </c>
      <c r="F12" s="112">
        <f>C12*E12</f>
        <v>600</v>
      </c>
      <c r="G12" s="113"/>
      <c r="H12" s="114">
        <f>F12+G12</f>
        <v>600</v>
      </c>
      <c r="I12" s="23"/>
      <c r="J12" s="23"/>
    </row>
    <row r="13" spans="1:11" x14ac:dyDescent="0.25">
      <c r="A13" s="24" t="s">
        <v>158</v>
      </c>
      <c r="B13" s="18" t="s">
        <v>9</v>
      </c>
      <c r="C13" s="18">
        <v>30</v>
      </c>
      <c r="D13" s="18"/>
      <c r="E13" s="112">
        <v>45</v>
      </c>
      <c r="F13" s="112">
        <f>C13*E13</f>
        <v>1350</v>
      </c>
      <c r="G13" s="113"/>
      <c r="H13" s="114">
        <f>F13+G13</f>
        <v>1350</v>
      </c>
      <c r="I13" s="23"/>
      <c r="J13" s="23"/>
      <c r="K13" s="25"/>
    </row>
    <row r="14" spans="1:11" x14ac:dyDescent="0.25">
      <c r="A14" s="26" t="s">
        <v>10</v>
      </c>
      <c r="B14" s="26"/>
      <c r="C14" s="26"/>
      <c r="D14" s="26"/>
      <c r="E14" s="115"/>
      <c r="F14" s="116">
        <f>SUM(F12:F13)</f>
        <v>1950</v>
      </c>
      <c r="G14" s="116">
        <f t="shared" ref="G14:H14" si="0">SUM(G12:G13)</f>
        <v>0</v>
      </c>
      <c r="H14" s="116">
        <f t="shared" si="0"/>
        <v>1950</v>
      </c>
      <c r="I14" s="23"/>
      <c r="J14" s="23"/>
      <c r="K14" s="25"/>
    </row>
    <row r="15" spans="1:11" x14ac:dyDescent="0.25">
      <c r="A15" s="27" t="s">
        <v>163</v>
      </c>
      <c r="B15" s="27"/>
      <c r="C15" s="27"/>
      <c r="D15" s="27"/>
      <c r="E15" s="117"/>
      <c r="F15" s="117"/>
      <c r="G15" s="113"/>
      <c r="H15" s="114"/>
      <c r="I15" s="23"/>
      <c r="J15" s="23"/>
      <c r="K15" s="25"/>
    </row>
    <row r="16" spans="1:11" x14ac:dyDescent="0.25">
      <c r="A16" s="24" t="s">
        <v>159</v>
      </c>
      <c r="B16" s="18" t="s">
        <v>11</v>
      </c>
      <c r="C16" s="18">
        <v>2</v>
      </c>
      <c r="D16" s="18">
        <v>5</v>
      </c>
      <c r="E16" s="112">
        <v>50</v>
      </c>
      <c r="F16" s="112">
        <f>E16*D16*C16</f>
        <v>500</v>
      </c>
      <c r="G16" s="113"/>
      <c r="H16" s="118">
        <f>F16+G16</f>
        <v>500</v>
      </c>
      <c r="I16" s="28"/>
      <c r="J16" s="23"/>
      <c r="K16" s="25"/>
    </row>
    <row r="17" spans="1:15" x14ac:dyDescent="0.25">
      <c r="A17" s="18" t="s">
        <v>12</v>
      </c>
      <c r="B17" s="18" t="s">
        <v>11</v>
      </c>
      <c r="C17" s="18">
        <v>2</v>
      </c>
      <c r="D17" s="18">
        <v>2</v>
      </c>
      <c r="E17" s="112">
        <v>50</v>
      </c>
      <c r="F17" s="112">
        <f>E17*D17*C17</f>
        <v>200</v>
      </c>
      <c r="G17" s="113"/>
      <c r="H17" s="118">
        <f t="shared" ref="H17:H23" si="1">F17+G17</f>
        <v>200</v>
      </c>
      <c r="I17" s="28"/>
      <c r="J17" s="23"/>
      <c r="K17" s="25"/>
    </row>
    <row r="18" spans="1:15" s="30" customFormat="1" x14ac:dyDescent="0.25">
      <c r="A18" s="29" t="s">
        <v>13</v>
      </c>
      <c r="B18" s="29" t="s">
        <v>14</v>
      </c>
      <c r="C18" s="29">
        <v>1</v>
      </c>
      <c r="D18" s="29">
        <v>12</v>
      </c>
      <c r="E18" s="119">
        <v>150</v>
      </c>
      <c r="F18" s="119">
        <f>D18*E18</f>
        <v>1800</v>
      </c>
      <c r="G18" s="120"/>
      <c r="H18" s="121">
        <f t="shared" si="1"/>
        <v>1800</v>
      </c>
      <c r="I18" s="25"/>
      <c r="J18" s="25"/>
      <c r="K18" s="25"/>
      <c r="L18" s="25"/>
      <c r="M18" s="25"/>
      <c r="N18" s="25"/>
      <c r="O18" s="25"/>
    </row>
    <row r="19" spans="1:15" s="30" customFormat="1" x14ac:dyDescent="0.25">
      <c r="A19" s="29" t="s">
        <v>269</v>
      </c>
      <c r="B19" s="29" t="s">
        <v>14</v>
      </c>
      <c r="C19" s="29">
        <v>1</v>
      </c>
      <c r="D19" s="31">
        <v>12</v>
      </c>
      <c r="E19" s="119">
        <v>150</v>
      </c>
      <c r="F19" s="119">
        <f>D19*E19</f>
        <v>1800</v>
      </c>
      <c r="G19" s="120"/>
      <c r="H19" s="121">
        <f t="shared" si="1"/>
        <v>1800</v>
      </c>
      <c r="I19" s="25"/>
      <c r="J19" s="25"/>
      <c r="K19" s="25"/>
      <c r="L19" s="25"/>
      <c r="M19" s="25"/>
      <c r="N19" s="25"/>
      <c r="O19" s="25"/>
    </row>
    <row r="20" spans="1:15" x14ac:dyDescent="0.25">
      <c r="A20" s="18" t="s">
        <v>15</v>
      </c>
      <c r="B20" s="18" t="s">
        <v>16</v>
      </c>
      <c r="C20" s="18">
        <v>1</v>
      </c>
      <c r="D20" s="21">
        <v>7</v>
      </c>
      <c r="E20" s="122">
        <v>20</v>
      </c>
      <c r="F20" s="112">
        <v>0</v>
      </c>
      <c r="G20" s="123">
        <f>D20*E20</f>
        <v>140</v>
      </c>
      <c r="H20" s="118">
        <f t="shared" si="1"/>
        <v>140</v>
      </c>
      <c r="I20" s="32"/>
      <c r="J20" s="23"/>
      <c r="K20" s="25"/>
    </row>
    <row r="21" spans="1:15" x14ac:dyDescent="0.25">
      <c r="A21" s="24" t="s">
        <v>17</v>
      </c>
      <c r="B21" s="21" t="s">
        <v>18</v>
      </c>
      <c r="C21" s="18">
        <v>4</v>
      </c>
      <c r="D21" s="21">
        <v>7</v>
      </c>
      <c r="E21" s="122">
        <v>20</v>
      </c>
      <c r="F21" s="112">
        <v>0</v>
      </c>
      <c r="G21" s="123">
        <f>C21*D21*E21</f>
        <v>560</v>
      </c>
      <c r="H21" s="118">
        <f t="shared" si="1"/>
        <v>560</v>
      </c>
      <c r="I21" s="23"/>
      <c r="J21" s="23"/>
      <c r="K21" s="25"/>
    </row>
    <row r="22" spans="1:15" x14ac:dyDescent="0.25">
      <c r="A22" s="24" t="s">
        <v>19</v>
      </c>
      <c r="B22" s="21" t="s">
        <v>16</v>
      </c>
      <c r="C22" s="18">
        <v>1</v>
      </c>
      <c r="D22" s="21">
        <v>1</v>
      </c>
      <c r="E22" s="122">
        <v>120</v>
      </c>
      <c r="F22" s="112">
        <f>C22*E22</f>
        <v>120</v>
      </c>
      <c r="G22" s="123"/>
      <c r="H22" s="118">
        <f t="shared" si="1"/>
        <v>120</v>
      </c>
      <c r="I22" s="23"/>
      <c r="J22" s="23"/>
      <c r="K22" s="25"/>
    </row>
    <row r="23" spans="1:15" x14ac:dyDescent="0.25">
      <c r="A23" s="24" t="s">
        <v>20</v>
      </c>
      <c r="B23" s="21" t="s">
        <v>21</v>
      </c>
      <c r="C23" s="18">
        <v>2</v>
      </c>
      <c r="D23" s="21">
        <v>1</v>
      </c>
      <c r="E23" s="122">
        <v>50</v>
      </c>
      <c r="F23" s="112">
        <f>C23*E23</f>
        <v>100</v>
      </c>
      <c r="G23" s="123"/>
      <c r="H23" s="118">
        <f t="shared" si="1"/>
        <v>100</v>
      </c>
      <c r="I23" s="23"/>
      <c r="J23" s="23"/>
      <c r="K23" s="25"/>
    </row>
    <row r="24" spans="1:15" x14ac:dyDescent="0.25">
      <c r="A24" s="26" t="s">
        <v>22</v>
      </c>
      <c r="B24" s="33"/>
      <c r="C24" s="33"/>
      <c r="D24" s="33"/>
      <c r="E24" s="124"/>
      <c r="F24" s="125">
        <f>SUM(F16:F23)</f>
        <v>4520</v>
      </c>
      <c r="G24" s="125">
        <f t="shared" ref="G24:H24" si="2">SUM(G16:G23)</f>
        <v>700</v>
      </c>
      <c r="H24" s="115">
        <f t="shared" si="2"/>
        <v>5220</v>
      </c>
      <c r="I24" s="23"/>
      <c r="J24" s="23"/>
      <c r="K24" s="25"/>
    </row>
    <row r="25" spans="1:15" x14ac:dyDescent="0.25">
      <c r="A25" s="34" t="s">
        <v>162</v>
      </c>
      <c r="B25" s="18"/>
      <c r="C25" s="18"/>
      <c r="D25" s="18"/>
      <c r="E25" s="112"/>
      <c r="F25" s="112"/>
      <c r="G25" s="113"/>
      <c r="H25" s="114"/>
      <c r="I25" s="23"/>
      <c r="J25" s="23"/>
      <c r="K25" s="25"/>
    </row>
    <row r="26" spans="1:15" x14ac:dyDescent="0.25">
      <c r="A26" s="18" t="s">
        <v>23</v>
      </c>
      <c r="B26" s="21" t="s">
        <v>24</v>
      </c>
      <c r="C26" s="18">
        <v>150</v>
      </c>
      <c r="D26" s="18"/>
      <c r="E26" s="112">
        <v>0.5</v>
      </c>
      <c r="F26" s="112">
        <f>C26*E26</f>
        <v>75</v>
      </c>
      <c r="G26" s="113"/>
      <c r="H26" s="114">
        <f>F26+G26</f>
        <v>75</v>
      </c>
      <c r="I26" s="23"/>
      <c r="J26" s="23"/>
      <c r="K26" s="25"/>
    </row>
    <row r="27" spans="1:15" x14ac:dyDescent="0.25">
      <c r="A27" s="18" t="s">
        <v>25</v>
      </c>
      <c r="B27" s="21" t="s">
        <v>24</v>
      </c>
      <c r="C27" s="18">
        <v>150</v>
      </c>
      <c r="D27" s="18"/>
      <c r="E27" s="112">
        <v>0.5</v>
      </c>
      <c r="F27" s="112">
        <f t="shared" ref="F27:F31" si="3">C27*E27</f>
        <v>75</v>
      </c>
      <c r="G27" s="113"/>
      <c r="H27" s="114">
        <f t="shared" ref="H27:H31" si="4">F27+G27</f>
        <v>75</v>
      </c>
      <c r="I27" s="23"/>
      <c r="J27" s="32"/>
      <c r="K27" s="25"/>
    </row>
    <row r="28" spans="1:15" x14ac:dyDescent="0.25">
      <c r="A28" s="18" t="s">
        <v>26</v>
      </c>
      <c r="B28" s="21" t="s">
        <v>24</v>
      </c>
      <c r="C28" s="18">
        <v>50</v>
      </c>
      <c r="D28" s="18"/>
      <c r="E28" s="112">
        <v>0.5</v>
      </c>
      <c r="F28" s="112">
        <f t="shared" si="3"/>
        <v>25</v>
      </c>
      <c r="G28" s="113"/>
      <c r="H28" s="114">
        <f t="shared" si="4"/>
        <v>25</v>
      </c>
      <c r="I28" s="23"/>
      <c r="J28" s="23"/>
      <c r="K28" s="25"/>
    </row>
    <row r="29" spans="1:15" x14ac:dyDescent="0.25">
      <c r="A29" s="18" t="s">
        <v>27</v>
      </c>
      <c r="B29" s="21" t="s">
        <v>24</v>
      </c>
      <c r="C29" s="18">
        <v>50</v>
      </c>
      <c r="D29" s="18"/>
      <c r="E29" s="112">
        <v>0.5</v>
      </c>
      <c r="F29" s="112">
        <f t="shared" si="3"/>
        <v>25</v>
      </c>
      <c r="G29" s="113"/>
      <c r="H29" s="114">
        <f t="shared" si="4"/>
        <v>25</v>
      </c>
      <c r="I29" s="23"/>
      <c r="J29" s="23"/>
    </row>
    <row r="30" spans="1:15" ht="26.25" x14ac:dyDescent="0.25">
      <c r="A30" s="24" t="s">
        <v>28</v>
      </c>
      <c r="B30" s="21" t="s">
        <v>24</v>
      </c>
      <c r="C30" s="18">
        <v>150</v>
      </c>
      <c r="D30" s="18"/>
      <c r="E30" s="112">
        <v>0.5</v>
      </c>
      <c r="F30" s="112">
        <f t="shared" si="3"/>
        <v>75</v>
      </c>
      <c r="G30" s="113"/>
      <c r="H30" s="114">
        <f t="shared" si="4"/>
        <v>75</v>
      </c>
      <c r="I30" s="23"/>
      <c r="J30" s="23"/>
    </row>
    <row r="31" spans="1:15" x14ac:dyDescent="0.25">
      <c r="A31" s="18" t="s">
        <v>29</v>
      </c>
      <c r="B31" s="21" t="s">
        <v>24</v>
      </c>
      <c r="C31" s="18">
        <v>50</v>
      </c>
      <c r="D31" s="18"/>
      <c r="E31" s="112">
        <v>0.5</v>
      </c>
      <c r="F31" s="112">
        <f t="shared" si="3"/>
        <v>25</v>
      </c>
      <c r="G31" s="113"/>
      <c r="H31" s="114">
        <f t="shared" si="4"/>
        <v>25</v>
      </c>
      <c r="I31" s="23"/>
      <c r="J31" s="23"/>
    </row>
    <row r="32" spans="1:15" x14ac:dyDescent="0.25">
      <c r="A32" s="26" t="s">
        <v>30</v>
      </c>
      <c r="B32" s="33"/>
      <c r="C32" s="33"/>
      <c r="D32" s="33"/>
      <c r="E32" s="124"/>
      <c r="F32" s="125">
        <f>SUM(F26:F31)</f>
        <v>300</v>
      </c>
      <c r="G32" s="125">
        <f t="shared" ref="G32:H32" si="5">SUM(G26:G31)</f>
        <v>0</v>
      </c>
      <c r="H32" s="125">
        <f t="shared" si="5"/>
        <v>300</v>
      </c>
    </row>
    <row r="33" spans="1:10" x14ac:dyDescent="0.25">
      <c r="A33" s="36" t="s">
        <v>161</v>
      </c>
      <c r="B33" s="21"/>
      <c r="C33" s="18"/>
      <c r="D33" s="18"/>
      <c r="E33" s="112"/>
      <c r="F33" s="112"/>
      <c r="G33" s="113"/>
      <c r="H33" s="114"/>
      <c r="I33" s="23"/>
      <c r="J33" s="23"/>
    </row>
    <row r="34" spans="1:10" x14ac:dyDescent="0.25">
      <c r="A34" s="35" t="s">
        <v>160</v>
      </c>
      <c r="B34" s="21" t="s">
        <v>31</v>
      </c>
      <c r="C34" s="18">
        <v>1</v>
      </c>
      <c r="D34" s="18"/>
      <c r="E34" s="112">
        <v>140</v>
      </c>
      <c r="F34" s="112">
        <f>C34*E34</f>
        <v>140</v>
      </c>
      <c r="G34" s="113"/>
      <c r="H34" s="114">
        <f>F34+G34</f>
        <v>140</v>
      </c>
      <c r="I34" s="23"/>
      <c r="J34" s="23"/>
    </row>
    <row r="35" spans="1:10" x14ac:dyDescent="0.25">
      <c r="A35" s="26" t="s">
        <v>32</v>
      </c>
      <c r="B35" s="33"/>
      <c r="C35" s="33"/>
      <c r="D35" s="33"/>
      <c r="E35" s="124"/>
      <c r="F35" s="125">
        <f>SUM(F34:F34)</f>
        <v>140</v>
      </c>
      <c r="G35" s="125">
        <f t="shared" ref="G35:H35" si="6">SUM(G34:G34)</f>
        <v>0</v>
      </c>
      <c r="H35" s="125">
        <f t="shared" si="6"/>
        <v>140</v>
      </c>
    </row>
    <row r="36" spans="1:10" x14ac:dyDescent="0.25">
      <c r="A36" s="36" t="s">
        <v>33</v>
      </c>
      <c r="B36" s="37"/>
      <c r="C36" s="37"/>
      <c r="D36" s="37"/>
      <c r="E36" s="126"/>
      <c r="F36" s="127"/>
      <c r="G36" s="113"/>
      <c r="H36" s="121"/>
    </row>
    <row r="37" spans="1:10" x14ac:dyDescent="0.25">
      <c r="A37" s="18" t="s">
        <v>34</v>
      </c>
      <c r="B37" s="18" t="s">
        <v>35</v>
      </c>
      <c r="C37" s="18">
        <v>4</v>
      </c>
      <c r="D37" s="18">
        <v>12</v>
      </c>
      <c r="E37" s="112">
        <v>25</v>
      </c>
      <c r="F37" s="112">
        <f>C37*E37</f>
        <v>100</v>
      </c>
      <c r="G37" s="113"/>
      <c r="H37" s="121">
        <f>F37+G37</f>
        <v>100</v>
      </c>
    </row>
    <row r="38" spans="1:10" x14ac:dyDescent="0.25">
      <c r="A38" s="18" t="s">
        <v>36</v>
      </c>
      <c r="B38" s="18" t="s">
        <v>37</v>
      </c>
      <c r="C38" s="18">
        <v>4</v>
      </c>
      <c r="D38" s="18">
        <v>12</v>
      </c>
      <c r="E38" s="112">
        <v>25</v>
      </c>
      <c r="F38" s="112">
        <f t="shared" ref="F38:F39" si="7">C38*E38</f>
        <v>100</v>
      </c>
      <c r="G38" s="113"/>
      <c r="H38" s="121">
        <f t="shared" ref="H38:H39" si="8">F38+G38</f>
        <v>100</v>
      </c>
    </row>
    <row r="39" spans="1:10" x14ac:dyDescent="0.25">
      <c r="A39" s="18" t="s">
        <v>38</v>
      </c>
      <c r="B39" s="18" t="s">
        <v>39</v>
      </c>
      <c r="C39" s="18">
        <v>4</v>
      </c>
      <c r="D39" s="18">
        <v>12</v>
      </c>
      <c r="E39" s="112">
        <v>5</v>
      </c>
      <c r="F39" s="112">
        <f t="shared" si="7"/>
        <v>20</v>
      </c>
      <c r="G39" s="113"/>
      <c r="H39" s="121">
        <f t="shared" si="8"/>
        <v>20</v>
      </c>
    </row>
    <row r="40" spans="1:10" x14ac:dyDescent="0.25">
      <c r="A40" s="26" t="s">
        <v>40</v>
      </c>
      <c r="B40" s="33"/>
      <c r="C40" s="33"/>
      <c r="D40" s="33"/>
      <c r="E40" s="124"/>
      <c r="F40" s="125">
        <f>SUM(F37:F39)</f>
        <v>220</v>
      </c>
      <c r="G40" s="125">
        <f t="shared" ref="G40:H40" si="9">SUM(G37:G39)</f>
        <v>0</v>
      </c>
      <c r="H40" s="125">
        <f t="shared" si="9"/>
        <v>220</v>
      </c>
    </row>
    <row r="41" spans="1:10" x14ac:dyDescent="0.25">
      <c r="A41" s="34" t="s">
        <v>41</v>
      </c>
      <c r="B41" s="18"/>
      <c r="C41" s="18"/>
      <c r="D41" s="18"/>
      <c r="E41" s="112"/>
      <c r="F41" s="112"/>
      <c r="G41" s="113"/>
      <c r="H41" s="121"/>
    </row>
    <row r="42" spans="1:10" x14ac:dyDescent="0.25">
      <c r="A42" s="18" t="s">
        <v>42</v>
      </c>
      <c r="B42" s="18" t="s">
        <v>43</v>
      </c>
      <c r="C42" s="18"/>
      <c r="D42" s="18">
        <v>12</v>
      </c>
      <c r="E42" s="112">
        <v>45</v>
      </c>
      <c r="F42" s="128">
        <f>E42*D42</f>
        <v>540</v>
      </c>
      <c r="G42" s="113"/>
      <c r="H42" s="121">
        <f>F42+G42</f>
        <v>540</v>
      </c>
    </row>
    <row r="43" spans="1:10" x14ac:dyDescent="0.25">
      <c r="A43" s="26" t="s">
        <v>44</v>
      </c>
      <c r="B43" s="33"/>
      <c r="C43" s="33"/>
      <c r="D43" s="33"/>
      <c r="E43" s="124"/>
      <c r="F43" s="129">
        <f>SUM(F42:F42)</f>
        <v>540</v>
      </c>
      <c r="G43" s="129">
        <f t="shared" ref="G43:H43" si="10">SUM(G42:G42)</f>
        <v>0</v>
      </c>
      <c r="H43" s="129">
        <f t="shared" si="10"/>
        <v>540</v>
      </c>
    </row>
    <row r="44" spans="1:10" x14ac:dyDescent="0.25">
      <c r="A44" s="34" t="s">
        <v>45</v>
      </c>
      <c r="B44" s="37"/>
      <c r="C44" s="37"/>
      <c r="D44" s="37"/>
      <c r="E44" s="126"/>
      <c r="F44" s="130"/>
      <c r="G44" s="113"/>
      <c r="H44" s="121"/>
    </row>
    <row r="45" spans="1:10" x14ac:dyDescent="0.25">
      <c r="A45" s="37" t="s">
        <v>46</v>
      </c>
      <c r="B45" s="37" t="s">
        <v>47</v>
      </c>
      <c r="C45" s="37">
        <v>24</v>
      </c>
      <c r="D45" s="37">
        <v>5000</v>
      </c>
      <c r="E45" s="126">
        <v>0.01</v>
      </c>
      <c r="F45" s="112">
        <f>D45*E45</f>
        <v>50</v>
      </c>
      <c r="G45" s="113"/>
      <c r="H45" s="121">
        <f>F45+G45</f>
        <v>50</v>
      </c>
    </row>
    <row r="46" spans="1:10" ht="26.25" x14ac:dyDescent="0.25">
      <c r="A46" s="38" t="s">
        <v>48</v>
      </c>
      <c r="B46" s="37" t="s">
        <v>49</v>
      </c>
      <c r="C46" s="37">
        <v>24</v>
      </c>
      <c r="D46" s="37">
        <v>6</v>
      </c>
      <c r="E46" s="126">
        <v>40</v>
      </c>
      <c r="F46" s="112">
        <f>D46*E46</f>
        <v>240</v>
      </c>
      <c r="G46" s="113"/>
      <c r="H46" s="121">
        <f>F46+G46</f>
        <v>240</v>
      </c>
    </row>
    <row r="47" spans="1:10" x14ac:dyDescent="0.25">
      <c r="A47" s="26" t="s">
        <v>50</v>
      </c>
      <c r="B47" s="33"/>
      <c r="C47" s="33"/>
      <c r="D47" s="33"/>
      <c r="E47" s="124"/>
      <c r="F47" s="125">
        <f>SUM(F45:F46)</f>
        <v>290</v>
      </c>
      <c r="G47" s="131">
        <f t="shared" ref="G47:H47" si="11">SUM(G45:G46)</f>
        <v>0</v>
      </c>
      <c r="H47" s="125">
        <f t="shared" si="11"/>
        <v>290</v>
      </c>
    </row>
    <row r="48" spans="1:10" x14ac:dyDescent="0.25">
      <c r="A48" s="34" t="s">
        <v>51</v>
      </c>
      <c r="B48" s="18"/>
      <c r="C48" s="18"/>
      <c r="D48" s="18"/>
      <c r="E48" s="112"/>
      <c r="F48" s="112"/>
      <c r="G48" s="113"/>
      <c r="H48" s="121"/>
    </row>
    <row r="49" spans="1:15" x14ac:dyDescent="0.25">
      <c r="A49" s="18" t="s">
        <v>52</v>
      </c>
      <c r="B49" s="18" t="s">
        <v>53</v>
      </c>
      <c r="C49" s="18">
        <v>1</v>
      </c>
      <c r="D49" s="18">
        <v>12</v>
      </c>
      <c r="E49" s="112">
        <v>100</v>
      </c>
      <c r="F49" s="112">
        <f>D49*E49</f>
        <v>1200</v>
      </c>
      <c r="G49" s="113"/>
      <c r="H49" s="121">
        <f>F49+G49</f>
        <v>1200</v>
      </c>
    </row>
    <row r="50" spans="1:15" x14ac:dyDescent="0.25">
      <c r="A50" s="18" t="s">
        <v>54</v>
      </c>
      <c r="B50" s="18" t="s">
        <v>53</v>
      </c>
      <c r="C50" s="18">
        <v>1</v>
      </c>
      <c r="D50" s="18">
        <v>12</v>
      </c>
      <c r="E50" s="112">
        <v>70</v>
      </c>
      <c r="F50" s="112">
        <f>D50*E50</f>
        <v>840</v>
      </c>
      <c r="G50" s="113"/>
      <c r="H50" s="121">
        <f t="shared" ref="H50" si="12">F50+G50</f>
        <v>840</v>
      </c>
    </row>
    <row r="51" spans="1:15" x14ac:dyDescent="0.25">
      <c r="A51" s="26" t="s">
        <v>55</v>
      </c>
      <c r="B51" s="33"/>
      <c r="C51" s="33"/>
      <c r="D51" s="33"/>
      <c r="E51" s="124"/>
      <c r="F51" s="125">
        <f>SUM(F49:F50)</f>
        <v>2040</v>
      </c>
      <c r="G51" s="125">
        <f t="shared" ref="G51:H51" si="13">SUM(G49:G50)</f>
        <v>0</v>
      </c>
      <c r="H51" s="125">
        <f t="shared" si="13"/>
        <v>2040</v>
      </c>
    </row>
    <row r="52" spans="1:15" ht="18.75" x14ac:dyDescent="0.3">
      <c r="A52" s="39" t="s">
        <v>56</v>
      </c>
      <c r="B52" s="39"/>
      <c r="C52" s="39"/>
      <c r="D52" s="39"/>
      <c r="E52" s="132"/>
      <c r="F52" s="133">
        <f>F51+F47+F43+F40+F35+F32+F24+F14</f>
        <v>10000</v>
      </c>
      <c r="G52" s="133">
        <f>G51+G47+G43+G40+G35+G32+G24+G14</f>
        <v>700</v>
      </c>
      <c r="H52" s="133">
        <f>H51+H47+H43+H40+H35+H32+H24+H14</f>
        <v>10700</v>
      </c>
    </row>
    <row r="53" spans="1:15" s="42" customFormat="1" x14ac:dyDescent="0.25">
      <c r="A53" s="28"/>
      <c r="B53" s="28"/>
      <c r="C53" s="28"/>
      <c r="D53" s="28"/>
      <c r="E53" s="28"/>
      <c r="F53" s="40"/>
      <c r="G53" s="40"/>
      <c r="H53" s="41"/>
      <c r="I53" s="41"/>
      <c r="J53" s="41"/>
      <c r="K53" s="41"/>
      <c r="L53" s="41"/>
      <c r="M53" s="41"/>
      <c r="N53" s="41"/>
      <c r="O53" s="41"/>
    </row>
    <row r="54" spans="1:15" s="42" customFormat="1" ht="18.75" x14ac:dyDescent="0.3">
      <c r="A54" s="28"/>
      <c r="B54" s="43" t="s">
        <v>270</v>
      </c>
      <c r="C54" s="28"/>
      <c r="D54" s="28"/>
      <c r="E54" s="28"/>
      <c r="F54" s="40"/>
      <c r="G54" s="40"/>
      <c r="H54" s="41"/>
      <c r="I54" s="41"/>
      <c r="J54" s="41"/>
      <c r="K54" s="41"/>
      <c r="L54" s="41"/>
      <c r="M54" s="41"/>
      <c r="N54" s="41"/>
      <c r="O54" s="41"/>
    </row>
    <row r="55" spans="1:15" s="44" customFormat="1" ht="26.25" x14ac:dyDescent="0.4">
      <c r="F55" s="45"/>
      <c r="G55" s="46"/>
      <c r="H55" s="47"/>
      <c r="I55" s="48"/>
      <c r="J55" s="48"/>
      <c r="K55" s="48"/>
      <c r="L55" s="48"/>
      <c r="M55" s="48"/>
      <c r="N55" s="48"/>
      <c r="O55" s="48"/>
    </row>
    <row r="56" spans="1:15" s="44" customFormat="1" ht="23.25" x14ac:dyDescent="0.35">
      <c r="A56" s="75" t="s">
        <v>57</v>
      </c>
      <c r="B56" s="49"/>
      <c r="C56" s="50"/>
      <c r="D56" s="50"/>
      <c r="E56" s="50"/>
      <c r="F56" s="49"/>
      <c r="H56" s="48"/>
      <c r="I56" s="48"/>
      <c r="J56" s="48"/>
      <c r="K56" s="48"/>
      <c r="L56" s="48"/>
      <c r="M56" s="48"/>
      <c r="N56" s="48"/>
      <c r="O56" s="48"/>
    </row>
    <row r="57" spans="1:15" s="44" customFormat="1" ht="23.25" x14ac:dyDescent="0.35">
      <c r="A57" s="76" t="s">
        <v>58</v>
      </c>
      <c r="B57" s="51"/>
      <c r="C57" s="50"/>
      <c r="D57" s="50"/>
      <c r="E57" s="50"/>
      <c r="F57" s="51"/>
      <c r="H57" s="48"/>
      <c r="I57" s="48"/>
      <c r="J57" s="48"/>
      <c r="K57" s="48"/>
      <c r="L57" s="48"/>
      <c r="M57" s="48"/>
      <c r="N57" s="48"/>
      <c r="O57" s="48"/>
    </row>
    <row r="58" spans="1:15" s="44" customFormat="1" ht="21" customHeight="1" x14ac:dyDescent="0.35">
      <c r="A58" s="76" t="s">
        <v>59</v>
      </c>
      <c r="B58" s="52"/>
      <c r="C58" s="53"/>
      <c r="D58" s="52"/>
      <c r="E58" s="52"/>
      <c r="F58" s="52"/>
      <c r="H58" s="48"/>
      <c r="I58" s="48"/>
      <c r="J58" s="48"/>
      <c r="K58" s="48"/>
      <c r="L58" s="48"/>
      <c r="M58" s="48"/>
      <c r="N58" s="48"/>
      <c r="O58" s="48"/>
    </row>
    <row r="59" spans="1:15" s="44" customFormat="1" ht="23.25" x14ac:dyDescent="0.35">
      <c r="A59" s="76"/>
      <c r="B59" s="54"/>
      <c r="C59" s="52"/>
      <c r="D59" s="52"/>
      <c r="E59" s="52"/>
      <c r="F59" s="52"/>
      <c r="H59" s="48"/>
      <c r="I59" s="48"/>
      <c r="J59" s="48"/>
      <c r="K59" s="48"/>
      <c r="L59" s="48"/>
      <c r="M59" s="48"/>
      <c r="N59" s="48"/>
      <c r="O59" s="48"/>
    </row>
    <row r="60" spans="1:15" s="44" customFormat="1" ht="23.25" x14ac:dyDescent="0.35">
      <c r="A60" s="76"/>
      <c r="B60" s="52"/>
      <c r="C60" s="52"/>
      <c r="D60" s="52"/>
      <c r="E60" s="52"/>
      <c r="F60" s="52"/>
      <c r="H60" s="48"/>
      <c r="I60" s="48"/>
      <c r="J60" s="48"/>
      <c r="K60" s="48"/>
      <c r="L60" s="48"/>
      <c r="M60" s="48"/>
      <c r="N60" s="48"/>
      <c r="O60" s="48"/>
    </row>
    <row r="61" spans="1:15" s="44" customFormat="1" ht="23.25" x14ac:dyDescent="0.35">
      <c r="A61" s="75" t="s">
        <v>263</v>
      </c>
      <c r="B61" s="49"/>
      <c r="C61" s="52"/>
      <c r="D61" s="52"/>
      <c r="E61" s="52"/>
      <c r="F61" s="52"/>
      <c r="H61" s="48"/>
      <c r="I61" s="48"/>
      <c r="J61" s="48"/>
      <c r="K61" s="48"/>
      <c r="L61" s="48"/>
      <c r="M61" s="48"/>
      <c r="N61" s="48"/>
      <c r="O61" s="48"/>
    </row>
    <row r="62" spans="1:15" s="44" customFormat="1" ht="23.25" x14ac:dyDescent="0.35">
      <c r="A62" s="52"/>
      <c r="B62" s="50"/>
      <c r="C62" s="52"/>
      <c r="D62" s="52"/>
      <c r="E62" s="52"/>
      <c r="F62" s="52"/>
      <c r="H62" s="48"/>
      <c r="I62" s="48"/>
      <c r="J62" s="48"/>
      <c r="K62" s="48"/>
      <c r="L62" s="48"/>
      <c r="M62" s="48"/>
      <c r="N62" s="48"/>
      <c r="O62" s="48"/>
    </row>
    <row r="63" spans="1:15" ht="23.25" x14ac:dyDescent="0.35">
      <c r="A63" s="55"/>
      <c r="B63" s="50"/>
      <c r="C63" s="55"/>
      <c r="D63" s="55"/>
      <c r="E63" s="55"/>
      <c r="F63" s="55"/>
    </row>
  </sheetData>
  <mergeCells count="1">
    <mergeCell ref="A4:D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33"/>
  <sheetViews>
    <sheetView topLeftCell="A10" workbookViewId="0">
      <selection activeCell="D27" sqref="D27"/>
    </sheetView>
  </sheetViews>
  <sheetFormatPr defaultColWidth="9.28515625" defaultRowHeight="15" x14ac:dyDescent="0.25"/>
  <cols>
    <col min="1" max="1" width="7.5703125" customWidth="1"/>
    <col min="2" max="2" width="47.7109375" customWidth="1"/>
    <col min="3" max="3" width="16.42578125" customWidth="1"/>
    <col min="4" max="4" width="9.85546875" customWidth="1"/>
    <col min="5" max="5" width="11.7109375" customWidth="1"/>
    <col min="6" max="6" width="10.7109375" customWidth="1"/>
    <col min="7" max="7" width="10.5703125" customWidth="1"/>
    <col min="9" max="9" width="10.5703125" customWidth="1"/>
    <col min="11" max="12" width="10.7109375" customWidth="1"/>
    <col min="14" max="14" width="12.42578125" customWidth="1"/>
    <col min="16" max="16" width="11.85546875" customWidth="1"/>
    <col min="17" max="17" width="12.85546875" customWidth="1"/>
  </cols>
  <sheetData>
    <row r="1" spans="1:17" ht="20.25" x14ac:dyDescent="0.3">
      <c r="A1" s="156" t="s">
        <v>271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20.25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x14ac:dyDescent="0.25">
      <c r="B3" s="57"/>
      <c r="C3" s="58" t="s">
        <v>224</v>
      </c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x14ac:dyDescent="0.25">
      <c r="A4" s="59" t="s">
        <v>60</v>
      </c>
      <c r="B4" s="59" t="s">
        <v>61</v>
      </c>
      <c r="C4" s="60" t="s">
        <v>62</v>
      </c>
      <c r="D4" s="60" t="s">
        <v>63</v>
      </c>
      <c r="E4" s="60" t="s">
        <v>64</v>
      </c>
      <c r="F4" s="157" t="s">
        <v>65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</row>
    <row r="5" spans="1:17" ht="15.75" x14ac:dyDescent="0.25">
      <c r="A5" s="61"/>
      <c r="B5" s="61"/>
      <c r="C5" s="62" t="s">
        <v>66</v>
      </c>
      <c r="D5" s="62" t="s">
        <v>67</v>
      </c>
      <c r="E5" s="63" t="s">
        <v>68</v>
      </c>
      <c r="F5" s="64" t="s">
        <v>69</v>
      </c>
      <c r="G5" s="64" t="s">
        <v>70</v>
      </c>
      <c r="H5" s="65" t="s">
        <v>71</v>
      </c>
      <c r="I5" s="64" t="s">
        <v>72</v>
      </c>
      <c r="J5" s="64" t="s">
        <v>73</v>
      </c>
      <c r="K5" s="64" t="s">
        <v>74</v>
      </c>
      <c r="L5" s="64" t="s">
        <v>75</v>
      </c>
      <c r="M5" s="64" t="s">
        <v>76</v>
      </c>
      <c r="N5" s="64" t="s">
        <v>77</v>
      </c>
      <c r="O5" s="64" t="s">
        <v>78</v>
      </c>
      <c r="P5" s="64" t="s">
        <v>79</v>
      </c>
      <c r="Q5" s="64" t="s">
        <v>80</v>
      </c>
    </row>
    <row r="6" spans="1:17" ht="15.75" x14ac:dyDescent="0.25">
      <c r="A6" s="66" t="s">
        <v>81</v>
      </c>
      <c r="B6" s="66" t="s">
        <v>82</v>
      </c>
      <c r="C6" s="67">
        <f>SUM(F6:Q6)</f>
        <v>1950</v>
      </c>
      <c r="D6" s="68">
        <v>0</v>
      </c>
      <c r="E6" s="69">
        <f>C6-D6</f>
        <v>1950</v>
      </c>
      <c r="F6" s="70">
        <v>0</v>
      </c>
      <c r="G6" s="70">
        <v>600</v>
      </c>
      <c r="H6" s="71">
        <v>0</v>
      </c>
      <c r="I6" s="70">
        <v>0</v>
      </c>
      <c r="J6" s="70">
        <v>0</v>
      </c>
      <c r="K6" s="70">
        <v>0</v>
      </c>
      <c r="L6" s="70">
        <v>1350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</row>
    <row r="7" spans="1:17" ht="15.75" x14ac:dyDescent="0.25">
      <c r="A7" s="66" t="s">
        <v>83</v>
      </c>
      <c r="B7" s="66" t="s">
        <v>165</v>
      </c>
      <c r="C7" s="67">
        <f t="shared" ref="C7:C13" si="0">SUM(F7:Q7)</f>
        <v>4520</v>
      </c>
      <c r="D7" s="68">
        <v>0</v>
      </c>
      <c r="E7" s="69">
        <f t="shared" ref="E7:E15" si="1">C7-D7</f>
        <v>4520</v>
      </c>
      <c r="F7" s="70">
        <v>500</v>
      </c>
      <c r="G7" s="70">
        <v>400</v>
      </c>
      <c r="H7" s="70">
        <v>400</v>
      </c>
      <c r="I7" s="70">
        <v>400</v>
      </c>
      <c r="J7" s="70">
        <v>400</v>
      </c>
      <c r="K7" s="70">
        <v>400</v>
      </c>
      <c r="L7" s="70">
        <v>400</v>
      </c>
      <c r="M7" s="70">
        <v>300</v>
      </c>
      <c r="N7" s="70">
        <v>420</v>
      </c>
      <c r="O7" s="70">
        <v>300</v>
      </c>
      <c r="P7" s="70">
        <v>300</v>
      </c>
      <c r="Q7" s="70">
        <v>300</v>
      </c>
    </row>
    <row r="8" spans="1:17" ht="15.75" x14ac:dyDescent="0.25">
      <c r="A8" s="66" t="s">
        <v>84</v>
      </c>
      <c r="B8" s="66" t="s">
        <v>85</v>
      </c>
      <c r="C8" s="67">
        <f t="shared" si="0"/>
        <v>300</v>
      </c>
      <c r="D8" s="68">
        <v>0</v>
      </c>
      <c r="E8" s="69">
        <f t="shared" si="1"/>
        <v>300</v>
      </c>
      <c r="F8" s="70">
        <v>300</v>
      </c>
      <c r="G8" s="70">
        <v>0</v>
      </c>
      <c r="H8" s="71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</row>
    <row r="9" spans="1:17" ht="15.75" x14ac:dyDescent="0.25">
      <c r="A9" s="66" t="s">
        <v>86</v>
      </c>
      <c r="B9" s="66" t="s">
        <v>87</v>
      </c>
      <c r="C9" s="67">
        <f t="shared" si="0"/>
        <v>140</v>
      </c>
      <c r="D9" s="68">
        <v>0</v>
      </c>
      <c r="E9" s="69">
        <f t="shared" si="1"/>
        <v>140</v>
      </c>
      <c r="F9" s="70">
        <v>0</v>
      </c>
      <c r="G9" s="70">
        <v>0</v>
      </c>
      <c r="H9" s="71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140</v>
      </c>
      <c r="Q9" s="70">
        <v>0</v>
      </c>
    </row>
    <row r="10" spans="1:17" ht="18" x14ac:dyDescent="0.25">
      <c r="A10" s="72" t="s">
        <v>88</v>
      </c>
      <c r="B10" s="66" t="s">
        <v>89</v>
      </c>
      <c r="C10" s="67">
        <f t="shared" si="0"/>
        <v>220</v>
      </c>
      <c r="D10" s="68">
        <v>0</v>
      </c>
      <c r="E10" s="69">
        <f t="shared" si="1"/>
        <v>220</v>
      </c>
      <c r="F10" s="70">
        <v>55</v>
      </c>
      <c r="G10" s="70">
        <v>0</v>
      </c>
      <c r="H10" s="71">
        <v>0</v>
      </c>
      <c r="I10" s="70">
        <v>55</v>
      </c>
      <c r="J10" s="70">
        <v>0</v>
      </c>
      <c r="K10" s="70">
        <v>0</v>
      </c>
      <c r="L10" s="70">
        <v>55</v>
      </c>
      <c r="M10" s="70">
        <v>0</v>
      </c>
      <c r="N10" s="70">
        <v>0</v>
      </c>
      <c r="O10" s="70">
        <v>55</v>
      </c>
      <c r="P10" s="70">
        <v>0</v>
      </c>
      <c r="Q10" s="70">
        <v>0</v>
      </c>
    </row>
    <row r="11" spans="1:17" ht="15.75" x14ac:dyDescent="0.25">
      <c r="A11" s="66" t="s">
        <v>90</v>
      </c>
      <c r="B11" s="66" t="s">
        <v>91</v>
      </c>
      <c r="C11" s="67">
        <f>SUM(F11:Q11)</f>
        <v>540</v>
      </c>
      <c r="D11" s="68">
        <v>0</v>
      </c>
      <c r="E11" s="69">
        <f t="shared" si="1"/>
        <v>540</v>
      </c>
      <c r="F11" s="70">
        <v>45</v>
      </c>
      <c r="G11" s="70">
        <v>45</v>
      </c>
      <c r="H11" s="70">
        <v>45</v>
      </c>
      <c r="I11" s="70">
        <v>45</v>
      </c>
      <c r="J11" s="70">
        <v>45</v>
      </c>
      <c r="K11" s="70">
        <v>45</v>
      </c>
      <c r="L11" s="70">
        <v>45</v>
      </c>
      <c r="M11" s="70">
        <v>45</v>
      </c>
      <c r="N11" s="70">
        <v>45</v>
      </c>
      <c r="O11" s="70">
        <v>45</v>
      </c>
      <c r="P11" s="70">
        <v>45</v>
      </c>
      <c r="Q11" s="70">
        <v>45</v>
      </c>
    </row>
    <row r="12" spans="1:17" ht="15.75" x14ac:dyDescent="0.25">
      <c r="A12" s="66" t="s">
        <v>92</v>
      </c>
      <c r="B12" s="66" t="s">
        <v>93</v>
      </c>
      <c r="C12" s="67">
        <f t="shared" si="0"/>
        <v>290</v>
      </c>
      <c r="D12" s="68">
        <v>0</v>
      </c>
      <c r="E12" s="69">
        <f t="shared" si="1"/>
        <v>290</v>
      </c>
      <c r="F12" s="70">
        <v>5</v>
      </c>
      <c r="G12" s="70">
        <v>45</v>
      </c>
      <c r="H12" s="71">
        <v>44</v>
      </c>
      <c r="I12" s="71">
        <v>44</v>
      </c>
      <c r="J12" s="71">
        <v>44</v>
      </c>
      <c r="K12" s="71">
        <v>44</v>
      </c>
      <c r="L12" s="71">
        <v>44</v>
      </c>
      <c r="M12" s="71">
        <v>4</v>
      </c>
      <c r="N12" s="71">
        <v>4</v>
      </c>
      <c r="O12" s="71">
        <v>4</v>
      </c>
      <c r="P12" s="71">
        <v>4</v>
      </c>
      <c r="Q12" s="70">
        <v>4</v>
      </c>
    </row>
    <row r="13" spans="1:17" ht="15.75" x14ac:dyDescent="0.25">
      <c r="A13" s="66" t="s">
        <v>94</v>
      </c>
      <c r="B13" s="66" t="s">
        <v>95</v>
      </c>
      <c r="C13" s="67">
        <f t="shared" si="0"/>
        <v>2040</v>
      </c>
      <c r="D13" s="68">
        <v>0</v>
      </c>
      <c r="E13" s="69">
        <f t="shared" si="1"/>
        <v>2040</v>
      </c>
      <c r="F13" s="70">
        <v>170</v>
      </c>
      <c r="G13" s="70">
        <v>170</v>
      </c>
      <c r="H13" s="70">
        <v>170</v>
      </c>
      <c r="I13" s="70">
        <v>170</v>
      </c>
      <c r="J13" s="70">
        <v>170</v>
      </c>
      <c r="K13" s="70">
        <v>170</v>
      </c>
      <c r="L13" s="70">
        <v>170</v>
      </c>
      <c r="M13" s="70">
        <v>170</v>
      </c>
      <c r="N13" s="70">
        <v>170</v>
      </c>
      <c r="O13" s="70">
        <v>170</v>
      </c>
      <c r="P13" s="70">
        <v>170</v>
      </c>
      <c r="Q13" s="70">
        <v>170</v>
      </c>
    </row>
    <row r="14" spans="1:17" ht="15.75" x14ac:dyDescent="0.25">
      <c r="A14" s="66"/>
      <c r="B14" s="64" t="s">
        <v>96</v>
      </c>
      <c r="C14" s="67">
        <f>SUM(C6:C13)</f>
        <v>10000</v>
      </c>
      <c r="D14" s="68">
        <v>0</v>
      </c>
      <c r="E14" s="69">
        <f t="shared" si="1"/>
        <v>10000</v>
      </c>
      <c r="F14" s="69">
        <f t="shared" ref="F14:Q14" si="2">SUM(F6:F13)</f>
        <v>1075</v>
      </c>
      <c r="G14" s="69">
        <f t="shared" si="2"/>
        <v>1260</v>
      </c>
      <c r="H14" s="73">
        <f t="shared" si="2"/>
        <v>659</v>
      </c>
      <c r="I14" s="69">
        <f t="shared" si="2"/>
        <v>714</v>
      </c>
      <c r="J14" s="69">
        <f t="shared" si="2"/>
        <v>659</v>
      </c>
      <c r="K14" s="69">
        <f t="shared" si="2"/>
        <v>659</v>
      </c>
      <c r="L14" s="69">
        <f t="shared" si="2"/>
        <v>2064</v>
      </c>
      <c r="M14" s="69">
        <f t="shared" si="2"/>
        <v>519</v>
      </c>
      <c r="N14" s="69">
        <f t="shared" si="2"/>
        <v>639</v>
      </c>
      <c r="O14" s="69">
        <f t="shared" si="2"/>
        <v>574</v>
      </c>
      <c r="P14" s="69">
        <f t="shared" si="2"/>
        <v>659</v>
      </c>
      <c r="Q14" s="69">
        <f t="shared" si="2"/>
        <v>519</v>
      </c>
    </row>
    <row r="15" spans="1:17" ht="15.75" x14ac:dyDescent="0.25">
      <c r="A15" s="66"/>
      <c r="B15" s="65" t="s">
        <v>97</v>
      </c>
      <c r="C15" s="67">
        <f>C14</f>
        <v>10000</v>
      </c>
      <c r="D15" s="68">
        <v>0</v>
      </c>
      <c r="E15" s="69">
        <f t="shared" si="1"/>
        <v>10000</v>
      </c>
      <c r="F15" s="69">
        <f t="shared" ref="F15:Q15" si="3">F14</f>
        <v>1075</v>
      </c>
      <c r="G15" s="69">
        <f t="shared" si="3"/>
        <v>1260</v>
      </c>
      <c r="H15" s="73">
        <f t="shared" si="3"/>
        <v>659</v>
      </c>
      <c r="I15" s="69">
        <f t="shared" si="3"/>
        <v>714</v>
      </c>
      <c r="J15" s="69">
        <f t="shared" si="3"/>
        <v>659</v>
      </c>
      <c r="K15" s="69">
        <f t="shared" si="3"/>
        <v>659</v>
      </c>
      <c r="L15" s="69">
        <f t="shared" si="3"/>
        <v>2064</v>
      </c>
      <c r="M15" s="69">
        <f t="shared" si="3"/>
        <v>519</v>
      </c>
      <c r="N15" s="69">
        <f t="shared" si="3"/>
        <v>639</v>
      </c>
      <c r="O15" s="69">
        <f t="shared" si="3"/>
        <v>574</v>
      </c>
      <c r="P15" s="69">
        <f t="shared" si="3"/>
        <v>659</v>
      </c>
      <c r="Q15" s="69">
        <f t="shared" si="3"/>
        <v>519</v>
      </c>
    </row>
    <row r="16" spans="1:17" ht="15.75" x14ac:dyDescent="0.25">
      <c r="A16" s="22"/>
      <c r="B16" s="157" t="s">
        <v>98</v>
      </c>
      <c r="C16" s="158"/>
      <c r="D16" s="158"/>
      <c r="E16" s="159"/>
      <c r="F16" s="160">
        <f>F15+G15+H15</f>
        <v>2994</v>
      </c>
      <c r="G16" s="160"/>
      <c r="H16" s="153"/>
      <c r="I16" s="161"/>
      <c r="J16" s="162"/>
      <c r="K16" s="163"/>
      <c r="L16" s="161"/>
      <c r="M16" s="162"/>
      <c r="N16" s="163"/>
      <c r="O16" s="161"/>
      <c r="P16" s="162"/>
      <c r="Q16" s="163"/>
    </row>
    <row r="17" spans="1:19" ht="15.75" x14ac:dyDescent="0.25">
      <c r="A17" s="22"/>
      <c r="B17" s="157" t="s">
        <v>99</v>
      </c>
      <c r="C17" s="158"/>
      <c r="D17" s="158"/>
      <c r="E17" s="159"/>
      <c r="F17" s="157"/>
      <c r="G17" s="158"/>
      <c r="H17" s="159"/>
      <c r="I17" s="166">
        <f>I15+J15+K15</f>
        <v>2032</v>
      </c>
      <c r="J17" s="167"/>
      <c r="K17" s="168"/>
      <c r="L17" s="161"/>
      <c r="M17" s="162"/>
      <c r="N17" s="163"/>
      <c r="O17" s="161"/>
      <c r="P17" s="162"/>
      <c r="Q17" s="163"/>
      <c r="R17" s="74"/>
      <c r="S17" s="74"/>
    </row>
    <row r="18" spans="1:19" ht="15.75" x14ac:dyDescent="0.25">
      <c r="A18" s="22"/>
      <c r="B18" s="157" t="s">
        <v>100</v>
      </c>
      <c r="C18" s="158"/>
      <c r="D18" s="158"/>
      <c r="E18" s="159"/>
      <c r="F18" s="157"/>
      <c r="G18" s="158"/>
      <c r="H18" s="159"/>
      <c r="I18" s="161"/>
      <c r="J18" s="162"/>
      <c r="K18" s="163"/>
      <c r="L18" s="153">
        <f>L15+M15+N15</f>
        <v>3222</v>
      </c>
      <c r="M18" s="154"/>
      <c r="N18" s="155"/>
      <c r="O18" s="161"/>
      <c r="P18" s="162"/>
      <c r="Q18" s="163"/>
      <c r="R18" s="74"/>
      <c r="S18" s="74"/>
    </row>
    <row r="19" spans="1:19" ht="15.75" x14ac:dyDescent="0.25">
      <c r="A19" s="22"/>
      <c r="B19" s="157" t="s">
        <v>101</v>
      </c>
      <c r="C19" s="158"/>
      <c r="D19" s="158"/>
      <c r="E19" s="159"/>
      <c r="F19" s="157"/>
      <c r="G19" s="158"/>
      <c r="H19" s="159"/>
      <c r="I19" s="161"/>
      <c r="J19" s="162"/>
      <c r="K19" s="163"/>
      <c r="L19" s="161"/>
      <c r="M19" s="162"/>
      <c r="N19" s="163"/>
      <c r="O19" s="153">
        <f>O15+P15+Q15</f>
        <v>1752</v>
      </c>
      <c r="P19" s="154"/>
      <c r="Q19" s="155"/>
      <c r="R19" s="74"/>
      <c r="S19" s="74"/>
    </row>
    <row r="20" spans="1:19" ht="15.75" x14ac:dyDescent="0.25">
      <c r="A20" s="22"/>
      <c r="B20" s="157" t="s">
        <v>102</v>
      </c>
      <c r="C20" s="158"/>
      <c r="D20" s="158"/>
      <c r="E20" s="159"/>
      <c r="F20" s="164">
        <f>F16+I17+L18+O19</f>
        <v>10000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74"/>
      <c r="S20" s="74"/>
    </row>
    <row r="22" spans="1:19" ht="18" x14ac:dyDescent="0.25">
      <c r="C22" s="75" t="s">
        <v>272</v>
      </c>
    </row>
    <row r="24" spans="1:19" ht="18" x14ac:dyDescent="0.25">
      <c r="B24" s="75" t="s">
        <v>57</v>
      </c>
      <c r="C24" s="76"/>
      <c r="D24" s="75"/>
      <c r="E24" s="76"/>
      <c r="F24" s="76"/>
      <c r="G24" s="76"/>
      <c r="H24" s="75"/>
      <c r="I24" s="76"/>
      <c r="J24" s="76"/>
      <c r="K24" s="76"/>
      <c r="L24" s="76"/>
      <c r="M24" s="75"/>
      <c r="N24" s="76"/>
      <c r="O24" s="76"/>
    </row>
    <row r="25" spans="1:19" ht="18" x14ac:dyDescent="0.25">
      <c r="B25" s="76" t="s">
        <v>58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9" ht="18" x14ac:dyDescent="0.25">
      <c r="B26" s="76" t="s">
        <v>59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9" ht="18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9" ht="18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9" ht="18" x14ac:dyDescent="0.2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9" ht="18" x14ac:dyDescent="0.25">
      <c r="B30" s="76" t="s">
        <v>264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3" spans="5:6" ht="18" x14ac:dyDescent="0.25">
      <c r="E33" s="76"/>
      <c r="F33" s="76"/>
    </row>
  </sheetData>
  <mergeCells count="24">
    <mergeCell ref="B20:E20"/>
    <mergeCell ref="F20:Q20"/>
    <mergeCell ref="B17:E17"/>
    <mergeCell ref="F17:H17"/>
    <mergeCell ref="I17:K17"/>
    <mergeCell ref="L17:N17"/>
    <mergeCell ref="O17:Q17"/>
    <mergeCell ref="B18:E18"/>
    <mergeCell ref="F18:H18"/>
    <mergeCell ref="I18:K18"/>
    <mergeCell ref="L18:N18"/>
    <mergeCell ref="O18:Q18"/>
    <mergeCell ref="B19:E19"/>
    <mergeCell ref="F19:H19"/>
    <mergeCell ref="I19:K19"/>
    <mergeCell ref="L19:N19"/>
    <mergeCell ref="O19:Q19"/>
    <mergeCell ref="A1:Q1"/>
    <mergeCell ref="F4:Q4"/>
    <mergeCell ref="B16:E16"/>
    <mergeCell ref="F16:H16"/>
    <mergeCell ref="I16:K16"/>
    <mergeCell ref="L16:N16"/>
    <mergeCell ref="O16:Q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M59"/>
  <sheetViews>
    <sheetView topLeftCell="A38" workbookViewId="0">
      <selection activeCell="I43" sqref="I43"/>
    </sheetView>
  </sheetViews>
  <sheetFormatPr defaultColWidth="11.42578125" defaultRowHeight="15" x14ac:dyDescent="0.25"/>
  <cols>
    <col min="2" max="2" width="43.5703125" customWidth="1"/>
    <col min="5" max="5" width="12.5703125" customWidth="1"/>
    <col min="6" max="6" width="16.85546875" customWidth="1"/>
    <col min="8" max="8" width="9.28515625" customWidth="1"/>
    <col min="9" max="9" width="35.7109375" customWidth="1"/>
    <col min="10" max="10" width="10.42578125" customWidth="1"/>
    <col min="11" max="11" width="11.140625" customWidth="1"/>
    <col min="12" max="12" width="12.7109375" customWidth="1"/>
    <col min="13" max="13" width="18.28515625" customWidth="1"/>
  </cols>
  <sheetData>
    <row r="1" spans="1:13" ht="23.25" x14ac:dyDescent="0.35">
      <c r="A1" s="54" t="s">
        <v>103</v>
      </c>
      <c r="B1" s="54"/>
      <c r="C1" s="54"/>
      <c r="D1" s="54"/>
      <c r="E1" s="54"/>
      <c r="F1" s="54"/>
      <c r="G1" s="54"/>
      <c r="H1" s="54" t="s">
        <v>104</v>
      </c>
    </row>
    <row r="3" spans="1:13" x14ac:dyDescent="0.25">
      <c r="A3" s="77" t="s">
        <v>105</v>
      </c>
      <c r="B3" s="78"/>
      <c r="C3" s="78" t="s">
        <v>106</v>
      </c>
      <c r="D3" s="78" t="s">
        <v>107</v>
      </c>
      <c r="E3" s="78" t="s">
        <v>222</v>
      </c>
      <c r="F3" s="78" t="s">
        <v>221</v>
      </c>
      <c r="G3" s="41"/>
      <c r="H3" s="77" t="s">
        <v>105</v>
      </c>
      <c r="I3" s="78"/>
      <c r="J3" s="78" t="s">
        <v>106</v>
      </c>
      <c r="K3" s="78" t="s">
        <v>107</v>
      </c>
      <c r="L3" s="78" t="s">
        <v>222</v>
      </c>
      <c r="M3" s="78" t="s">
        <v>223</v>
      </c>
    </row>
    <row r="4" spans="1:13" x14ac:dyDescent="0.25">
      <c r="A4" s="98">
        <v>1</v>
      </c>
      <c r="B4" s="103" t="s">
        <v>220</v>
      </c>
      <c r="C4" s="104">
        <v>12</v>
      </c>
      <c r="D4" s="104" t="s">
        <v>166</v>
      </c>
      <c r="E4" s="80"/>
      <c r="F4" s="80"/>
      <c r="G4" s="41"/>
      <c r="H4" s="98">
        <v>1</v>
      </c>
      <c r="I4" s="103" t="s">
        <v>220</v>
      </c>
      <c r="J4" s="104">
        <v>12</v>
      </c>
      <c r="K4" s="104" t="s">
        <v>166</v>
      </c>
      <c r="L4" s="80"/>
      <c r="M4" s="80"/>
    </row>
    <row r="5" spans="1:13" x14ac:dyDescent="0.25">
      <c r="A5" s="99" t="s">
        <v>108</v>
      </c>
      <c r="B5" s="102" t="s">
        <v>167</v>
      </c>
      <c r="C5" s="79">
        <v>6</v>
      </c>
      <c r="D5" s="79" t="s">
        <v>168</v>
      </c>
      <c r="E5" s="105">
        <v>1</v>
      </c>
      <c r="F5" s="105">
        <f>C5*E5</f>
        <v>6</v>
      </c>
      <c r="G5" s="41"/>
      <c r="H5" s="99" t="s">
        <v>108</v>
      </c>
      <c r="I5" s="102" t="s">
        <v>167</v>
      </c>
      <c r="J5" s="79">
        <v>12</v>
      </c>
      <c r="K5" s="79" t="s">
        <v>168</v>
      </c>
      <c r="L5" s="105">
        <v>1</v>
      </c>
      <c r="M5" s="105">
        <f>J5*L5</f>
        <v>12</v>
      </c>
    </row>
    <row r="6" spans="1:13" x14ac:dyDescent="0.25">
      <c r="A6" s="99" t="s">
        <v>110</v>
      </c>
      <c r="B6" s="100" t="s">
        <v>169</v>
      </c>
      <c r="C6" s="80">
        <v>1</v>
      </c>
      <c r="D6" s="80" t="s">
        <v>170</v>
      </c>
      <c r="E6" s="106">
        <v>3</v>
      </c>
      <c r="F6" s="106">
        <f t="shared" ref="F6:F37" si="0">C6*E6</f>
        <v>3</v>
      </c>
      <c r="G6" s="41"/>
      <c r="H6" s="99" t="s">
        <v>110</v>
      </c>
      <c r="I6" s="100" t="s">
        <v>169</v>
      </c>
      <c r="J6" s="80">
        <v>3</v>
      </c>
      <c r="K6" s="80" t="s">
        <v>170</v>
      </c>
      <c r="L6" s="106">
        <v>3</v>
      </c>
      <c r="M6" s="106">
        <f t="shared" ref="M6:M37" si="1">J6*L6</f>
        <v>9</v>
      </c>
    </row>
    <row r="7" spans="1:13" x14ac:dyDescent="0.25">
      <c r="A7" s="99" t="s">
        <v>111</v>
      </c>
      <c r="B7" s="100" t="s">
        <v>171</v>
      </c>
      <c r="C7" s="80">
        <v>6</v>
      </c>
      <c r="D7" s="80" t="s">
        <v>168</v>
      </c>
      <c r="E7" s="106">
        <v>1</v>
      </c>
      <c r="F7" s="106">
        <f t="shared" si="0"/>
        <v>6</v>
      </c>
      <c r="G7" s="41"/>
      <c r="H7" s="99" t="s">
        <v>111</v>
      </c>
      <c r="I7" s="100" t="s">
        <v>171</v>
      </c>
      <c r="J7" s="80">
        <v>12</v>
      </c>
      <c r="K7" s="80" t="s">
        <v>168</v>
      </c>
      <c r="L7" s="106">
        <v>1</v>
      </c>
      <c r="M7" s="106">
        <f t="shared" si="1"/>
        <v>12</v>
      </c>
    </row>
    <row r="8" spans="1:13" x14ac:dyDescent="0.25">
      <c r="A8" s="99" t="s">
        <v>112</v>
      </c>
      <c r="B8" s="100" t="s">
        <v>172</v>
      </c>
      <c r="C8" s="80">
        <v>6</v>
      </c>
      <c r="D8" s="80" t="s">
        <v>168</v>
      </c>
      <c r="E8" s="106">
        <v>1.5</v>
      </c>
      <c r="F8" s="106">
        <f t="shared" si="0"/>
        <v>9</v>
      </c>
      <c r="G8" s="41"/>
      <c r="H8" s="99" t="s">
        <v>112</v>
      </c>
      <c r="I8" s="100" t="s">
        <v>172</v>
      </c>
      <c r="J8" s="80">
        <v>12</v>
      </c>
      <c r="K8" s="80" t="s">
        <v>168</v>
      </c>
      <c r="L8" s="106">
        <v>1.5</v>
      </c>
      <c r="M8" s="106">
        <f t="shared" si="1"/>
        <v>18</v>
      </c>
    </row>
    <row r="9" spans="1:13" x14ac:dyDescent="0.25">
      <c r="A9" s="99" t="s">
        <v>113</v>
      </c>
      <c r="B9" s="100" t="s">
        <v>173</v>
      </c>
      <c r="C9" s="80">
        <v>4</v>
      </c>
      <c r="D9" s="80" t="s">
        <v>168</v>
      </c>
      <c r="E9" s="106">
        <v>1</v>
      </c>
      <c r="F9" s="106">
        <f t="shared" si="0"/>
        <v>4</v>
      </c>
      <c r="G9" s="41"/>
      <c r="H9" s="99" t="s">
        <v>113</v>
      </c>
      <c r="I9" s="100" t="s">
        <v>173</v>
      </c>
      <c r="J9" s="80">
        <v>9</v>
      </c>
      <c r="K9" s="80" t="s">
        <v>168</v>
      </c>
      <c r="L9" s="106">
        <v>1</v>
      </c>
      <c r="M9" s="106">
        <f t="shared" si="1"/>
        <v>9</v>
      </c>
    </row>
    <row r="10" spans="1:13" x14ac:dyDescent="0.25">
      <c r="A10" s="99" t="s">
        <v>114</v>
      </c>
      <c r="B10" s="100" t="s">
        <v>174</v>
      </c>
      <c r="C10" s="80">
        <v>2</v>
      </c>
      <c r="D10" s="80" t="s">
        <v>168</v>
      </c>
      <c r="E10" s="106">
        <v>3</v>
      </c>
      <c r="F10" s="106">
        <f t="shared" si="0"/>
        <v>6</v>
      </c>
      <c r="G10" s="41"/>
      <c r="H10" s="99" t="s">
        <v>114</v>
      </c>
      <c r="I10" s="100" t="s">
        <v>174</v>
      </c>
      <c r="J10" s="80">
        <v>3</v>
      </c>
      <c r="K10" s="80" t="s">
        <v>168</v>
      </c>
      <c r="L10" s="106">
        <v>3</v>
      </c>
      <c r="M10" s="106">
        <f t="shared" si="1"/>
        <v>9</v>
      </c>
    </row>
    <row r="11" spans="1:13" x14ac:dyDescent="0.25">
      <c r="A11" s="99" t="s">
        <v>115</v>
      </c>
      <c r="B11" s="100" t="s">
        <v>175</v>
      </c>
      <c r="C11" s="80">
        <v>2</v>
      </c>
      <c r="D11" s="80" t="s">
        <v>168</v>
      </c>
      <c r="E11" s="106">
        <v>4.5</v>
      </c>
      <c r="F11" s="106">
        <f t="shared" si="0"/>
        <v>9</v>
      </c>
      <c r="G11" s="41"/>
      <c r="H11" s="99" t="s">
        <v>115</v>
      </c>
      <c r="I11" s="100" t="s">
        <v>175</v>
      </c>
      <c r="J11" s="80">
        <v>3</v>
      </c>
      <c r="K11" s="80" t="s">
        <v>168</v>
      </c>
      <c r="L11" s="106">
        <v>4.5</v>
      </c>
      <c r="M11" s="106">
        <f t="shared" si="1"/>
        <v>13.5</v>
      </c>
    </row>
    <row r="12" spans="1:13" x14ac:dyDescent="0.25">
      <c r="A12" s="99" t="s">
        <v>116</v>
      </c>
      <c r="B12" s="100" t="s">
        <v>176</v>
      </c>
      <c r="C12" s="80">
        <v>2</v>
      </c>
      <c r="D12" s="80" t="s">
        <v>168</v>
      </c>
      <c r="E12" s="106">
        <v>1.5</v>
      </c>
      <c r="F12" s="106">
        <f t="shared" si="0"/>
        <v>3</v>
      </c>
      <c r="G12" s="41"/>
      <c r="H12" s="99" t="s">
        <v>116</v>
      </c>
      <c r="I12" s="100" t="s">
        <v>176</v>
      </c>
      <c r="J12" s="80">
        <v>3</v>
      </c>
      <c r="K12" s="80" t="s">
        <v>168</v>
      </c>
      <c r="L12" s="106">
        <v>1.5</v>
      </c>
      <c r="M12" s="106">
        <f t="shared" si="1"/>
        <v>4.5</v>
      </c>
    </row>
    <row r="13" spans="1:13" x14ac:dyDescent="0.25">
      <c r="A13" s="99" t="s">
        <v>117</v>
      </c>
      <c r="B13" s="100" t="s">
        <v>177</v>
      </c>
      <c r="C13" s="80">
        <v>1</v>
      </c>
      <c r="D13" s="80" t="s">
        <v>178</v>
      </c>
      <c r="E13" s="106">
        <v>4</v>
      </c>
      <c r="F13" s="106">
        <f t="shared" si="0"/>
        <v>4</v>
      </c>
      <c r="G13" s="41"/>
      <c r="H13" s="99" t="s">
        <v>117</v>
      </c>
      <c r="I13" s="100" t="s">
        <v>177</v>
      </c>
      <c r="J13" s="80">
        <v>3</v>
      </c>
      <c r="K13" s="80" t="s">
        <v>178</v>
      </c>
      <c r="L13" s="106">
        <v>4</v>
      </c>
      <c r="M13" s="106">
        <f t="shared" si="1"/>
        <v>12</v>
      </c>
    </row>
    <row r="14" spans="1:13" x14ac:dyDescent="0.25">
      <c r="A14" s="99" t="s">
        <v>119</v>
      </c>
      <c r="B14" s="100" t="s">
        <v>179</v>
      </c>
      <c r="C14" s="80">
        <v>1</v>
      </c>
      <c r="D14" s="80" t="s">
        <v>178</v>
      </c>
      <c r="E14" s="106">
        <v>4</v>
      </c>
      <c r="F14" s="106">
        <f t="shared" si="0"/>
        <v>4</v>
      </c>
      <c r="G14" s="41"/>
      <c r="H14" s="99" t="s">
        <v>119</v>
      </c>
      <c r="I14" s="100" t="s">
        <v>179</v>
      </c>
      <c r="J14" s="80">
        <v>3</v>
      </c>
      <c r="K14" s="80" t="s">
        <v>178</v>
      </c>
      <c r="L14" s="106">
        <v>4</v>
      </c>
      <c r="M14" s="106">
        <f t="shared" si="1"/>
        <v>12</v>
      </c>
    </row>
    <row r="15" spans="1:13" x14ac:dyDescent="0.25">
      <c r="A15" s="99" t="s">
        <v>120</v>
      </c>
      <c r="B15" s="100" t="s">
        <v>180</v>
      </c>
      <c r="C15" s="80">
        <v>2</v>
      </c>
      <c r="D15" s="80" t="s">
        <v>168</v>
      </c>
      <c r="E15" s="106">
        <v>2.5</v>
      </c>
      <c r="F15" s="106">
        <f t="shared" si="0"/>
        <v>5</v>
      </c>
      <c r="G15" s="41"/>
      <c r="H15" s="99" t="s">
        <v>120</v>
      </c>
      <c r="I15" s="100" t="s">
        <v>180</v>
      </c>
      <c r="J15" s="80">
        <v>6</v>
      </c>
      <c r="K15" s="80" t="s">
        <v>168</v>
      </c>
      <c r="L15" s="106">
        <v>2.5</v>
      </c>
      <c r="M15" s="106">
        <f t="shared" si="1"/>
        <v>15</v>
      </c>
    </row>
    <row r="16" spans="1:13" x14ac:dyDescent="0.25">
      <c r="A16" s="99" t="s">
        <v>121</v>
      </c>
      <c r="B16" s="100" t="s">
        <v>181</v>
      </c>
      <c r="C16" s="80">
        <v>3</v>
      </c>
      <c r="D16" s="80" t="s">
        <v>168</v>
      </c>
      <c r="E16" s="106">
        <v>2</v>
      </c>
      <c r="F16" s="106">
        <f t="shared" si="0"/>
        <v>6</v>
      </c>
      <c r="G16" s="41"/>
      <c r="H16" s="99" t="s">
        <v>121</v>
      </c>
      <c r="I16" s="100" t="s">
        <v>181</v>
      </c>
      <c r="J16" s="80">
        <v>6</v>
      </c>
      <c r="K16" s="80" t="s">
        <v>168</v>
      </c>
      <c r="L16" s="106">
        <v>2</v>
      </c>
      <c r="M16" s="106">
        <f t="shared" si="1"/>
        <v>12</v>
      </c>
    </row>
    <row r="17" spans="1:13" x14ac:dyDescent="0.25">
      <c r="A17" s="99" t="s">
        <v>122</v>
      </c>
      <c r="B17" s="100" t="s">
        <v>182</v>
      </c>
      <c r="C17" s="80">
        <v>1</v>
      </c>
      <c r="D17" s="80" t="s">
        <v>168</v>
      </c>
      <c r="E17" s="106">
        <v>6</v>
      </c>
      <c r="F17" s="106">
        <f t="shared" si="0"/>
        <v>6</v>
      </c>
      <c r="G17" s="41"/>
      <c r="H17" s="99" t="s">
        <v>122</v>
      </c>
      <c r="I17" s="100" t="s">
        <v>182</v>
      </c>
      <c r="J17" s="80">
        <v>3</v>
      </c>
      <c r="K17" s="80" t="s">
        <v>168</v>
      </c>
      <c r="L17" s="106">
        <v>6</v>
      </c>
      <c r="M17" s="106">
        <f t="shared" si="1"/>
        <v>18</v>
      </c>
    </row>
    <row r="18" spans="1:13" x14ac:dyDescent="0.25">
      <c r="A18" s="99" t="s">
        <v>123</v>
      </c>
      <c r="B18" s="100" t="s">
        <v>183</v>
      </c>
      <c r="C18" s="80">
        <v>1</v>
      </c>
      <c r="D18" s="80" t="s">
        <v>184</v>
      </c>
      <c r="E18" s="106">
        <v>3</v>
      </c>
      <c r="F18" s="106">
        <f t="shared" si="0"/>
        <v>3</v>
      </c>
      <c r="G18" s="41"/>
      <c r="H18" s="99" t="s">
        <v>123</v>
      </c>
      <c r="I18" s="100" t="s">
        <v>183</v>
      </c>
      <c r="J18" s="80">
        <v>3</v>
      </c>
      <c r="K18" s="80" t="s">
        <v>184</v>
      </c>
      <c r="L18" s="106">
        <v>3</v>
      </c>
      <c r="M18" s="106">
        <f t="shared" si="1"/>
        <v>9</v>
      </c>
    </row>
    <row r="19" spans="1:13" x14ac:dyDescent="0.25">
      <c r="A19" s="99" t="s">
        <v>124</v>
      </c>
      <c r="B19" s="100" t="s">
        <v>185</v>
      </c>
      <c r="C19" s="80">
        <v>4</v>
      </c>
      <c r="D19" s="80" t="s">
        <v>168</v>
      </c>
      <c r="E19" s="106">
        <v>8</v>
      </c>
      <c r="F19" s="106">
        <f t="shared" si="0"/>
        <v>32</v>
      </c>
      <c r="G19" s="41"/>
      <c r="H19" s="99" t="s">
        <v>124</v>
      </c>
      <c r="I19" s="100" t="s">
        <v>185</v>
      </c>
      <c r="J19" s="80">
        <v>9</v>
      </c>
      <c r="K19" s="80" t="s">
        <v>168</v>
      </c>
      <c r="L19" s="106">
        <v>8</v>
      </c>
      <c r="M19" s="106">
        <f t="shared" si="1"/>
        <v>72</v>
      </c>
    </row>
    <row r="20" spans="1:13" x14ac:dyDescent="0.25">
      <c r="A20" s="99" t="s">
        <v>125</v>
      </c>
      <c r="B20" s="100" t="s">
        <v>186</v>
      </c>
      <c r="C20" s="80">
        <v>2</v>
      </c>
      <c r="D20" s="80" t="s">
        <v>168</v>
      </c>
      <c r="E20" s="106">
        <v>2</v>
      </c>
      <c r="F20" s="106">
        <f t="shared" si="0"/>
        <v>4</v>
      </c>
      <c r="G20" s="41"/>
      <c r="H20" s="99" t="s">
        <v>125</v>
      </c>
      <c r="I20" s="100" t="s">
        <v>186</v>
      </c>
      <c r="J20" s="80">
        <v>3</v>
      </c>
      <c r="K20" s="80" t="s">
        <v>168</v>
      </c>
      <c r="L20" s="106">
        <v>2</v>
      </c>
      <c r="M20" s="106">
        <f t="shared" si="1"/>
        <v>6</v>
      </c>
    </row>
    <row r="21" spans="1:13" x14ac:dyDescent="0.25">
      <c r="A21" s="99" t="s">
        <v>126</v>
      </c>
      <c r="B21" s="100" t="s">
        <v>187</v>
      </c>
      <c r="C21" s="80">
        <v>0</v>
      </c>
      <c r="D21" s="80" t="s">
        <v>168</v>
      </c>
      <c r="E21" s="106">
        <v>6</v>
      </c>
      <c r="F21" s="106">
        <f t="shared" si="0"/>
        <v>0</v>
      </c>
      <c r="G21" s="41"/>
      <c r="H21" s="99" t="s">
        <v>126</v>
      </c>
      <c r="I21" s="100" t="s">
        <v>187</v>
      </c>
      <c r="J21" s="80">
        <v>12</v>
      </c>
      <c r="K21" s="80" t="s">
        <v>168</v>
      </c>
      <c r="L21" s="106">
        <v>6</v>
      </c>
      <c r="M21" s="106">
        <f t="shared" si="1"/>
        <v>72</v>
      </c>
    </row>
    <row r="22" spans="1:13" x14ac:dyDescent="0.25">
      <c r="A22" s="99" t="s">
        <v>127</v>
      </c>
      <c r="B22" s="100" t="s">
        <v>188</v>
      </c>
      <c r="C22" s="80">
        <v>2</v>
      </c>
      <c r="D22" s="80" t="s">
        <v>178</v>
      </c>
      <c r="E22" s="106">
        <v>2</v>
      </c>
      <c r="F22" s="106">
        <f t="shared" si="0"/>
        <v>4</v>
      </c>
      <c r="G22" s="41"/>
      <c r="H22" s="99" t="s">
        <v>127</v>
      </c>
      <c r="I22" s="100" t="s">
        <v>188</v>
      </c>
      <c r="J22" s="80">
        <v>3</v>
      </c>
      <c r="K22" s="80" t="s">
        <v>178</v>
      </c>
      <c r="L22" s="106">
        <v>2</v>
      </c>
      <c r="M22" s="106">
        <f t="shared" si="1"/>
        <v>6</v>
      </c>
    </row>
    <row r="23" spans="1:13" x14ac:dyDescent="0.25">
      <c r="A23" s="99" t="s">
        <v>205</v>
      </c>
      <c r="B23" s="100" t="s">
        <v>189</v>
      </c>
      <c r="C23" s="80">
        <v>2</v>
      </c>
      <c r="D23" s="80" t="s">
        <v>168</v>
      </c>
      <c r="E23" s="106">
        <v>15</v>
      </c>
      <c r="F23" s="106">
        <f t="shared" si="0"/>
        <v>30</v>
      </c>
      <c r="G23" s="41"/>
      <c r="H23" s="99" t="s">
        <v>205</v>
      </c>
      <c r="I23" s="100" t="s">
        <v>189</v>
      </c>
      <c r="J23" s="80">
        <v>3</v>
      </c>
      <c r="K23" s="80" t="s">
        <v>168</v>
      </c>
      <c r="L23" s="106">
        <v>15</v>
      </c>
      <c r="M23" s="106">
        <f t="shared" si="1"/>
        <v>45</v>
      </c>
    </row>
    <row r="24" spans="1:13" x14ac:dyDescent="0.25">
      <c r="A24" s="99" t="s">
        <v>206</v>
      </c>
      <c r="B24" s="101" t="s">
        <v>190</v>
      </c>
      <c r="C24" s="80">
        <v>6</v>
      </c>
      <c r="D24" s="80" t="s">
        <v>168</v>
      </c>
      <c r="E24" s="106">
        <v>1</v>
      </c>
      <c r="F24" s="106">
        <f t="shared" si="0"/>
        <v>6</v>
      </c>
      <c r="G24" s="41"/>
      <c r="H24" s="99" t="s">
        <v>206</v>
      </c>
      <c r="I24" s="101" t="s">
        <v>190</v>
      </c>
      <c r="J24" s="80">
        <v>9</v>
      </c>
      <c r="K24" s="80" t="s">
        <v>168</v>
      </c>
      <c r="L24" s="106">
        <v>1</v>
      </c>
      <c r="M24" s="106">
        <f t="shared" si="1"/>
        <v>9</v>
      </c>
    </row>
    <row r="25" spans="1:13" x14ac:dyDescent="0.25">
      <c r="A25" s="99" t="s">
        <v>207</v>
      </c>
      <c r="B25" s="101" t="s">
        <v>191</v>
      </c>
      <c r="C25" s="80">
        <v>6</v>
      </c>
      <c r="D25" s="80" t="s">
        <v>168</v>
      </c>
      <c r="E25" s="106">
        <v>2</v>
      </c>
      <c r="F25" s="106">
        <f t="shared" si="0"/>
        <v>12</v>
      </c>
      <c r="G25" s="41"/>
      <c r="H25" s="99" t="s">
        <v>207</v>
      </c>
      <c r="I25" s="101" t="s">
        <v>191</v>
      </c>
      <c r="J25" s="80">
        <v>6</v>
      </c>
      <c r="K25" s="80" t="s">
        <v>168</v>
      </c>
      <c r="L25" s="106">
        <v>2</v>
      </c>
      <c r="M25" s="106">
        <f t="shared" si="1"/>
        <v>12</v>
      </c>
    </row>
    <row r="26" spans="1:13" x14ac:dyDescent="0.25">
      <c r="A26" s="99" t="s">
        <v>208</v>
      </c>
      <c r="B26" s="101" t="s">
        <v>192</v>
      </c>
      <c r="C26" s="80">
        <v>3</v>
      </c>
      <c r="D26" s="80" t="s">
        <v>168</v>
      </c>
      <c r="E26" s="106">
        <v>1</v>
      </c>
      <c r="F26" s="106">
        <f t="shared" si="0"/>
        <v>3</v>
      </c>
      <c r="G26" s="41"/>
      <c r="H26" s="99" t="s">
        <v>208</v>
      </c>
      <c r="I26" s="101" t="s">
        <v>192</v>
      </c>
      <c r="J26" s="80">
        <v>6</v>
      </c>
      <c r="K26" s="80" t="s">
        <v>168</v>
      </c>
      <c r="L26" s="106">
        <v>1</v>
      </c>
      <c r="M26" s="106">
        <f t="shared" si="1"/>
        <v>6</v>
      </c>
    </row>
    <row r="27" spans="1:13" x14ac:dyDescent="0.25">
      <c r="A27" s="99" t="s">
        <v>209</v>
      </c>
      <c r="B27" s="101" t="s">
        <v>193</v>
      </c>
      <c r="C27" s="80">
        <v>3</v>
      </c>
      <c r="D27" s="80" t="s">
        <v>168</v>
      </c>
      <c r="E27" s="106">
        <v>1</v>
      </c>
      <c r="F27" s="106">
        <f t="shared" si="0"/>
        <v>3</v>
      </c>
      <c r="G27" s="41"/>
      <c r="H27" s="99" t="s">
        <v>209</v>
      </c>
      <c r="I27" s="101" t="s">
        <v>193</v>
      </c>
      <c r="J27" s="80">
        <v>6</v>
      </c>
      <c r="K27" s="80" t="s">
        <v>168</v>
      </c>
      <c r="L27" s="106">
        <v>1</v>
      </c>
      <c r="M27" s="106">
        <f t="shared" si="1"/>
        <v>6</v>
      </c>
    </row>
    <row r="28" spans="1:13" x14ac:dyDescent="0.25">
      <c r="A28" s="99" t="s">
        <v>210</v>
      </c>
      <c r="B28" s="100" t="s">
        <v>194</v>
      </c>
      <c r="C28" s="80">
        <v>2</v>
      </c>
      <c r="D28" s="80" t="s">
        <v>168</v>
      </c>
      <c r="E28" s="106">
        <v>2</v>
      </c>
      <c r="F28" s="106">
        <f t="shared" si="0"/>
        <v>4</v>
      </c>
      <c r="G28" s="41"/>
      <c r="H28" s="99" t="s">
        <v>210</v>
      </c>
      <c r="I28" s="100" t="s">
        <v>194</v>
      </c>
      <c r="J28" s="80">
        <v>3</v>
      </c>
      <c r="K28" s="80" t="s">
        <v>168</v>
      </c>
      <c r="L28" s="106">
        <v>2</v>
      </c>
      <c r="M28" s="106">
        <f t="shared" si="1"/>
        <v>6</v>
      </c>
    </row>
    <row r="29" spans="1:13" x14ac:dyDescent="0.25">
      <c r="A29" s="99" t="s">
        <v>211</v>
      </c>
      <c r="B29" s="100" t="s">
        <v>195</v>
      </c>
      <c r="C29" s="80">
        <v>1</v>
      </c>
      <c r="D29" s="80" t="s">
        <v>170</v>
      </c>
      <c r="E29" s="106">
        <v>1</v>
      </c>
      <c r="F29" s="106">
        <f t="shared" si="0"/>
        <v>1</v>
      </c>
      <c r="G29" s="41"/>
      <c r="H29" s="99" t="s">
        <v>211</v>
      </c>
      <c r="I29" s="100" t="s">
        <v>195</v>
      </c>
      <c r="J29" s="80">
        <v>3</v>
      </c>
      <c r="K29" s="80" t="s">
        <v>170</v>
      </c>
      <c r="L29" s="106">
        <v>1</v>
      </c>
      <c r="M29" s="106">
        <f t="shared" si="1"/>
        <v>3</v>
      </c>
    </row>
    <row r="30" spans="1:13" x14ac:dyDescent="0.25">
      <c r="A30" s="99" t="s">
        <v>212</v>
      </c>
      <c r="B30" s="100" t="s">
        <v>196</v>
      </c>
      <c r="C30" s="80">
        <v>1</v>
      </c>
      <c r="D30" s="80" t="s">
        <v>197</v>
      </c>
      <c r="E30" s="106">
        <v>3</v>
      </c>
      <c r="F30" s="106">
        <f t="shared" si="0"/>
        <v>3</v>
      </c>
      <c r="G30" s="41"/>
      <c r="H30" s="99" t="s">
        <v>212</v>
      </c>
      <c r="I30" s="100" t="s">
        <v>196</v>
      </c>
      <c r="J30" s="80">
        <v>3</v>
      </c>
      <c r="K30" s="80" t="s">
        <v>197</v>
      </c>
      <c r="L30" s="106">
        <v>3</v>
      </c>
      <c r="M30" s="106">
        <f t="shared" si="1"/>
        <v>9</v>
      </c>
    </row>
    <row r="31" spans="1:13" x14ac:dyDescent="0.25">
      <c r="A31" s="99" t="s">
        <v>213</v>
      </c>
      <c r="B31" s="100" t="s">
        <v>198</v>
      </c>
      <c r="C31" s="80">
        <v>1</v>
      </c>
      <c r="D31" s="80" t="s">
        <v>178</v>
      </c>
      <c r="E31" s="106">
        <v>5</v>
      </c>
      <c r="F31" s="106">
        <f t="shared" si="0"/>
        <v>5</v>
      </c>
      <c r="G31" s="41"/>
      <c r="H31" s="99" t="s">
        <v>213</v>
      </c>
      <c r="I31" s="100" t="s">
        <v>198</v>
      </c>
      <c r="J31" s="80">
        <v>3</v>
      </c>
      <c r="K31" s="80" t="s">
        <v>178</v>
      </c>
      <c r="L31" s="106">
        <v>5</v>
      </c>
      <c r="M31" s="106">
        <f t="shared" si="1"/>
        <v>15</v>
      </c>
    </row>
    <row r="32" spans="1:13" x14ac:dyDescent="0.25">
      <c r="A32" s="99" t="s">
        <v>214</v>
      </c>
      <c r="B32" s="100" t="s">
        <v>199</v>
      </c>
      <c r="C32" s="80">
        <v>1</v>
      </c>
      <c r="D32" s="80" t="s">
        <v>178</v>
      </c>
      <c r="E32" s="106">
        <v>8</v>
      </c>
      <c r="F32" s="106">
        <f t="shared" si="0"/>
        <v>8</v>
      </c>
      <c r="G32" s="41"/>
      <c r="H32" s="99" t="s">
        <v>214</v>
      </c>
      <c r="I32" s="100" t="s">
        <v>199</v>
      </c>
      <c r="J32" s="80">
        <v>3</v>
      </c>
      <c r="K32" s="80" t="s">
        <v>178</v>
      </c>
      <c r="L32" s="106">
        <v>8</v>
      </c>
      <c r="M32" s="106">
        <f t="shared" si="1"/>
        <v>24</v>
      </c>
    </row>
    <row r="33" spans="1:13" x14ac:dyDescent="0.25">
      <c r="A33" s="99" t="s">
        <v>215</v>
      </c>
      <c r="B33" s="100" t="s">
        <v>200</v>
      </c>
      <c r="C33" s="80">
        <v>1</v>
      </c>
      <c r="D33" s="80" t="s">
        <v>178</v>
      </c>
      <c r="E33" s="106">
        <v>8</v>
      </c>
      <c r="F33" s="106">
        <f t="shared" si="0"/>
        <v>8</v>
      </c>
      <c r="G33" s="41"/>
      <c r="H33" s="99" t="s">
        <v>215</v>
      </c>
      <c r="I33" s="100" t="s">
        <v>200</v>
      </c>
      <c r="J33" s="80">
        <v>3</v>
      </c>
      <c r="K33" s="80" t="s">
        <v>178</v>
      </c>
      <c r="L33" s="106">
        <v>8</v>
      </c>
      <c r="M33" s="106">
        <f t="shared" si="1"/>
        <v>24</v>
      </c>
    </row>
    <row r="34" spans="1:13" x14ac:dyDescent="0.25">
      <c r="A34" s="99" t="s">
        <v>216</v>
      </c>
      <c r="B34" s="100" t="s">
        <v>201</v>
      </c>
      <c r="C34" s="80">
        <v>5</v>
      </c>
      <c r="D34" s="80" t="s">
        <v>168</v>
      </c>
      <c r="E34" s="106">
        <v>1</v>
      </c>
      <c r="F34" s="106">
        <f t="shared" si="0"/>
        <v>5</v>
      </c>
      <c r="G34" s="41"/>
      <c r="H34" s="99" t="s">
        <v>216</v>
      </c>
      <c r="I34" s="100" t="s">
        <v>201</v>
      </c>
      <c r="J34" s="80">
        <v>6</v>
      </c>
      <c r="K34" s="80" t="s">
        <v>168</v>
      </c>
      <c r="L34" s="106">
        <v>1</v>
      </c>
      <c r="M34" s="106">
        <f t="shared" si="1"/>
        <v>6</v>
      </c>
    </row>
    <row r="35" spans="1:13" x14ac:dyDescent="0.25">
      <c r="A35" s="99" t="s">
        <v>217</v>
      </c>
      <c r="B35" s="100" t="s">
        <v>202</v>
      </c>
      <c r="C35" s="80">
        <v>2</v>
      </c>
      <c r="D35" s="80" t="s">
        <v>168</v>
      </c>
      <c r="E35" s="106">
        <v>2</v>
      </c>
      <c r="F35" s="106">
        <f t="shared" si="0"/>
        <v>4</v>
      </c>
      <c r="G35" s="41"/>
      <c r="H35" s="99" t="s">
        <v>217</v>
      </c>
      <c r="I35" s="100" t="s">
        <v>202</v>
      </c>
      <c r="J35" s="80">
        <v>3</v>
      </c>
      <c r="K35" s="80" t="s">
        <v>168</v>
      </c>
      <c r="L35" s="106">
        <v>2</v>
      </c>
      <c r="M35" s="106">
        <f t="shared" si="1"/>
        <v>6</v>
      </c>
    </row>
    <row r="36" spans="1:13" x14ac:dyDescent="0.25">
      <c r="A36" s="99" t="s">
        <v>218</v>
      </c>
      <c r="B36" s="100" t="s">
        <v>203</v>
      </c>
      <c r="C36" s="80">
        <v>6</v>
      </c>
      <c r="D36" s="80" t="s">
        <v>118</v>
      </c>
      <c r="E36" s="106">
        <v>3</v>
      </c>
      <c r="F36" s="106">
        <f t="shared" si="0"/>
        <v>18</v>
      </c>
      <c r="G36" s="41"/>
      <c r="H36" s="99" t="s">
        <v>218</v>
      </c>
      <c r="I36" s="100" t="s">
        <v>203</v>
      </c>
      <c r="J36" s="80">
        <v>6</v>
      </c>
      <c r="K36" s="80" t="s">
        <v>118</v>
      </c>
      <c r="L36" s="106">
        <v>3</v>
      </c>
      <c r="M36" s="106">
        <f t="shared" si="1"/>
        <v>18</v>
      </c>
    </row>
    <row r="37" spans="1:13" x14ac:dyDescent="0.25">
      <c r="A37" s="99" t="s">
        <v>219</v>
      </c>
      <c r="B37" s="100" t="s">
        <v>204</v>
      </c>
      <c r="C37" s="80">
        <v>2</v>
      </c>
      <c r="D37" s="80" t="s">
        <v>168</v>
      </c>
      <c r="E37" s="106">
        <v>8</v>
      </c>
      <c r="F37" s="106">
        <f t="shared" si="0"/>
        <v>16</v>
      </c>
      <c r="G37" s="41"/>
      <c r="H37" s="99" t="s">
        <v>219</v>
      </c>
      <c r="I37" s="100" t="s">
        <v>204</v>
      </c>
      <c r="J37" s="80">
        <v>3</v>
      </c>
      <c r="K37" s="80" t="s">
        <v>168</v>
      </c>
      <c r="L37" s="106">
        <v>10</v>
      </c>
      <c r="M37" s="106">
        <f t="shared" si="1"/>
        <v>30</v>
      </c>
    </row>
    <row r="38" spans="1:13" ht="15.75" thickBot="1" x14ac:dyDescent="0.3">
      <c r="A38" s="82" t="s">
        <v>128</v>
      </c>
      <c r="B38" s="83" t="s">
        <v>275</v>
      </c>
      <c r="C38" s="83"/>
      <c r="D38" s="83"/>
      <c r="E38" s="107"/>
      <c r="F38" s="107">
        <f>SUM(F5:F37)</f>
        <v>240</v>
      </c>
      <c r="G38" s="84"/>
      <c r="H38" s="150" t="s">
        <v>128</v>
      </c>
      <c r="I38" s="83" t="s">
        <v>275</v>
      </c>
      <c r="J38" s="83"/>
      <c r="K38" s="83"/>
      <c r="L38" s="107"/>
      <c r="M38" s="107">
        <f>SUM(M5:M37)</f>
        <v>540</v>
      </c>
    </row>
    <row r="39" spans="1:13" ht="15.75" thickBot="1" x14ac:dyDescent="0.3">
      <c r="A39" s="85">
        <v>2</v>
      </c>
      <c r="B39" s="86" t="s">
        <v>129</v>
      </c>
      <c r="C39" s="87"/>
      <c r="D39" s="87"/>
      <c r="E39" s="87"/>
      <c r="F39" s="88"/>
      <c r="G39" s="41"/>
      <c r="H39" s="149">
        <v>2</v>
      </c>
      <c r="I39" s="86" t="s">
        <v>129</v>
      </c>
      <c r="J39" s="87"/>
      <c r="K39" s="87"/>
      <c r="L39" s="110"/>
      <c r="M39" s="111"/>
    </row>
    <row r="40" spans="1:13" x14ac:dyDescent="0.25">
      <c r="A40" s="89" t="s">
        <v>130</v>
      </c>
      <c r="B40" s="79" t="s">
        <v>131</v>
      </c>
      <c r="C40" s="79">
        <v>3</v>
      </c>
      <c r="D40" s="79" t="s">
        <v>109</v>
      </c>
      <c r="E40" s="105">
        <v>50</v>
      </c>
      <c r="F40" s="105">
        <f>C40*E40</f>
        <v>150</v>
      </c>
      <c r="G40" s="41"/>
      <c r="H40" s="89" t="s">
        <v>130</v>
      </c>
      <c r="I40" s="79" t="s">
        <v>131</v>
      </c>
      <c r="J40" s="79">
        <v>9</v>
      </c>
      <c r="K40" s="79" t="s">
        <v>109</v>
      </c>
      <c r="L40" s="105">
        <v>50</v>
      </c>
      <c r="M40" s="105">
        <f>J40*L40</f>
        <v>450</v>
      </c>
    </row>
    <row r="41" spans="1:13" x14ac:dyDescent="0.25">
      <c r="A41" s="89" t="s">
        <v>132</v>
      </c>
      <c r="B41" s="80" t="s">
        <v>133</v>
      </c>
      <c r="C41" s="80">
        <v>1</v>
      </c>
      <c r="D41" s="80" t="s">
        <v>109</v>
      </c>
      <c r="E41" s="106">
        <v>8</v>
      </c>
      <c r="F41" s="106">
        <f t="shared" ref="F41:F48" si="2">C41*E41</f>
        <v>8</v>
      </c>
      <c r="G41" s="41"/>
      <c r="H41" s="89" t="s">
        <v>132</v>
      </c>
      <c r="I41" s="80" t="s">
        <v>133</v>
      </c>
      <c r="J41" s="80">
        <v>3</v>
      </c>
      <c r="K41" s="80" t="s">
        <v>109</v>
      </c>
      <c r="L41" s="106">
        <v>8</v>
      </c>
      <c r="M41" s="106">
        <f t="shared" ref="M41:M48" si="3">J41*L41</f>
        <v>24</v>
      </c>
    </row>
    <row r="42" spans="1:13" x14ac:dyDescent="0.25">
      <c r="A42" s="89" t="s">
        <v>134</v>
      </c>
      <c r="B42" s="80" t="s">
        <v>135</v>
      </c>
      <c r="C42" s="80">
        <v>2</v>
      </c>
      <c r="D42" s="80" t="s">
        <v>136</v>
      </c>
      <c r="E42" s="106">
        <v>4</v>
      </c>
      <c r="F42" s="106">
        <f t="shared" si="2"/>
        <v>8</v>
      </c>
      <c r="G42" s="41"/>
      <c r="H42" s="89" t="s">
        <v>134</v>
      </c>
      <c r="I42" s="80" t="s">
        <v>135</v>
      </c>
      <c r="J42" s="80">
        <v>3</v>
      </c>
      <c r="K42" s="80" t="s">
        <v>136</v>
      </c>
      <c r="L42" s="106">
        <v>4</v>
      </c>
      <c r="M42" s="106">
        <f t="shared" si="3"/>
        <v>12</v>
      </c>
    </row>
    <row r="43" spans="1:13" x14ac:dyDescent="0.25">
      <c r="A43" s="89" t="s">
        <v>137</v>
      </c>
      <c r="B43" s="80" t="s">
        <v>138</v>
      </c>
      <c r="C43" s="80">
        <v>3</v>
      </c>
      <c r="D43" s="80" t="s">
        <v>109</v>
      </c>
      <c r="E43" s="106">
        <v>20</v>
      </c>
      <c r="F43" s="106">
        <f t="shared" si="2"/>
        <v>60</v>
      </c>
      <c r="G43" s="41"/>
      <c r="H43" s="89" t="s">
        <v>137</v>
      </c>
      <c r="I43" s="80" t="s">
        <v>138</v>
      </c>
      <c r="J43" s="80">
        <v>9</v>
      </c>
      <c r="K43" s="80" t="s">
        <v>109</v>
      </c>
      <c r="L43" s="106">
        <v>20</v>
      </c>
      <c r="M43" s="106">
        <f t="shared" si="3"/>
        <v>180</v>
      </c>
    </row>
    <row r="44" spans="1:13" x14ac:dyDescent="0.25">
      <c r="A44" s="89" t="s">
        <v>139</v>
      </c>
      <c r="B44" s="80" t="s">
        <v>140</v>
      </c>
      <c r="C44" s="80">
        <v>1</v>
      </c>
      <c r="D44" s="80" t="s">
        <v>141</v>
      </c>
      <c r="E44" s="106">
        <v>10</v>
      </c>
      <c r="F44" s="106">
        <f t="shared" si="2"/>
        <v>10</v>
      </c>
      <c r="G44" s="41"/>
      <c r="H44" s="89" t="s">
        <v>139</v>
      </c>
      <c r="I44" s="80" t="s">
        <v>140</v>
      </c>
      <c r="J44" s="80">
        <v>3</v>
      </c>
      <c r="K44" s="80" t="s">
        <v>141</v>
      </c>
      <c r="L44" s="106">
        <v>10</v>
      </c>
      <c r="M44" s="106">
        <f t="shared" si="3"/>
        <v>30</v>
      </c>
    </row>
    <row r="45" spans="1:13" x14ac:dyDescent="0.25">
      <c r="A45" s="89" t="s">
        <v>142</v>
      </c>
      <c r="B45" s="80" t="s">
        <v>143</v>
      </c>
      <c r="C45" s="80">
        <v>10</v>
      </c>
      <c r="D45" s="80" t="s">
        <v>141</v>
      </c>
      <c r="E45" s="106">
        <v>2</v>
      </c>
      <c r="F45" s="106">
        <f t="shared" si="2"/>
        <v>20</v>
      </c>
      <c r="G45" s="41"/>
      <c r="H45" s="89" t="s">
        <v>142</v>
      </c>
      <c r="I45" s="80" t="s">
        <v>143</v>
      </c>
      <c r="J45" s="80">
        <v>6</v>
      </c>
      <c r="K45" s="80" t="s">
        <v>141</v>
      </c>
      <c r="L45" s="106">
        <v>2</v>
      </c>
      <c r="M45" s="106">
        <f t="shared" si="3"/>
        <v>12</v>
      </c>
    </row>
    <row r="46" spans="1:13" x14ac:dyDescent="0.25">
      <c r="A46" s="89" t="s">
        <v>144</v>
      </c>
      <c r="B46" s="80" t="s">
        <v>145</v>
      </c>
      <c r="C46" s="80">
        <v>1</v>
      </c>
      <c r="D46" s="80" t="s">
        <v>109</v>
      </c>
      <c r="E46" s="106">
        <v>20</v>
      </c>
      <c r="F46" s="106">
        <f t="shared" si="2"/>
        <v>20</v>
      </c>
      <c r="G46" s="41"/>
      <c r="H46" s="89" t="s">
        <v>144</v>
      </c>
      <c r="I46" s="80" t="s">
        <v>145</v>
      </c>
      <c r="J46" s="80">
        <v>3</v>
      </c>
      <c r="K46" s="80" t="s">
        <v>109</v>
      </c>
      <c r="L46" s="106">
        <v>20</v>
      </c>
      <c r="M46" s="106">
        <f t="shared" si="3"/>
        <v>60</v>
      </c>
    </row>
    <row r="47" spans="1:13" x14ac:dyDescent="0.25">
      <c r="A47" s="89" t="s">
        <v>146</v>
      </c>
      <c r="B47" s="80" t="s">
        <v>147</v>
      </c>
      <c r="C47" s="80">
        <v>3</v>
      </c>
      <c r="D47" s="80" t="s">
        <v>148</v>
      </c>
      <c r="E47" s="106">
        <v>23</v>
      </c>
      <c r="F47" s="106">
        <f t="shared" si="2"/>
        <v>69</v>
      </c>
      <c r="G47" s="41"/>
      <c r="H47" s="89" t="s">
        <v>146</v>
      </c>
      <c r="I47" s="80" t="s">
        <v>259</v>
      </c>
      <c r="J47" s="80">
        <v>3</v>
      </c>
      <c r="K47" s="80" t="s">
        <v>148</v>
      </c>
      <c r="L47" s="106">
        <v>10</v>
      </c>
      <c r="M47" s="106">
        <f t="shared" si="3"/>
        <v>30</v>
      </c>
    </row>
    <row r="48" spans="1:13" x14ac:dyDescent="0.25">
      <c r="A48" s="89" t="s">
        <v>149</v>
      </c>
      <c r="B48" s="81" t="s">
        <v>150</v>
      </c>
      <c r="C48" s="81">
        <v>15</v>
      </c>
      <c r="D48" s="81" t="s">
        <v>151</v>
      </c>
      <c r="E48" s="108">
        <v>1</v>
      </c>
      <c r="F48" s="108">
        <f t="shared" si="2"/>
        <v>15</v>
      </c>
      <c r="G48" s="41"/>
      <c r="H48" s="89" t="s">
        <v>149</v>
      </c>
      <c r="I48" s="81" t="s">
        <v>150</v>
      </c>
      <c r="J48" s="81">
        <v>12</v>
      </c>
      <c r="K48" s="81" t="s">
        <v>151</v>
      </c>
      <c r="L48" s="108">
        <v>1</v>
      </c>
      <c r="M48" s="108">
        <f t="shared" si="3"/>
        <v>12</v>
      </c>
    </row>
    <row r="49" spans="1:13" x14ac:dyDescent="0.25">
      <c r="A49" s="90"/>
      <c r="B49" s="83" t="s">
        <v>152</v>
      </c>
      <c r="C49" s="83"/>
      <c r="D49" s="83"/>
      <c r="E49" s="107"/>
      <c r="F49" s="107">
        <f>SUM(F40:F48)</f>
        <v>360</v>
      </c>
      <c r="G49" s="84"/>
      <c r="H49" s="90"/>
      <c r="I49" s="83" t="s">
        <v>152</v>
      </c>
      <c r="J49" s="83"/>
      <c r="K49" s="83"/>
      <c r="L49" s="107"/>
      <c r="M49" s="107">
        <f>SUM(M40:M48)</f>
        <v>810</v>
      </c>
    </row>
    <row r="50" spans="1:13" ht="18.75" x14ac:dyDescent="0.3">
      <c r="A50" s="91"/>
      <c r="B50" s="92" t="s">
        <v>153</v>
      </c>
      <c r="C50" s="92"/>
      <c r="D50" s="92"/>
      <c r="E50" s="109"/>
      <c r="F50" s="109">
        <f>+F49+F38</f>
        <v>600</v>
      </c>
      <c r="H50" s="91"/>
      <c r="I50" s="92" t="s">
        <v>153</v>
      </c>
      <c r="J50" s="92"/>
      <c r="K50" s="92"/>
      <c r="L50" s="109"/>
      <c r="M50" s="109">
        <f>+M49+M38</f>
        <v>1350</v>
      </c>
    </row>
    <row r="51" spans="1:13" x14ac:dyDescent="0.25">
      <c r="A51" s="93"/>
      <c r="B51" s="94"/>
      <c r="C51" s="41"/>
      <c r="D51" s="41"/>
      <c r="E51" s="41"/>
      <c r="F51" s="41"/>
      <c r="G51" s="41"/>
    </row>
    <row r="52" spans="1:13" x14ac:dyDescent="0.25">
      <c r="C52" s="95" t="s">
        <v>273</v>
      </c>
    </row>
    <row r="53" spans="1:13" ht="21" x14ac:dyDescent="0.35">
      <c r="B53" s="96" t="s">
        <v>154</v>
      </c>
    </row>
    <row r="54" spans="1:13" x14ac:dyDescent="0.25">
      <c r="B54" s="95"/>
    </row>
    <row r="55" spans="1:13" x14ac:dyDescent="0.25">
      <c r="B55" s="95" t="s">
        <v>264</v>
      </c>
    </row>
    <row r="56" spans="1:13" x14ac:dyDescent="0.25">
      <c r="B56" s="95"/>
    </row>
    <row r="57" spans="1:13" x14ac:dyDescent="0.25">
      <c r="B57" s="95"/>
    </row>
    <row r="58" spans="1:13" x14ac:dyDescent="0.25">
      <c r="B58" s="95"/>
    </row>
    <row r="59" spans="1:13" x14ac:dyDescent="0.25">
      <c r="B59" s="95" t="s">
        <v>155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D32"/>
  <sheetViews>
    <sheetView tabSelected="1" topLeftCell="A7" workbookViewId="0">
      <selection activeCell="E27" sqref="E27"/>
    </sheetView>
  </sheetViews>
  <sheetFormatPr defaultColWidth="11.42578125" defaultRowHeight="15" x14ac:dyDescent="0.25"/>
  <cols>
    <col min="2" max="2" width="54.28515625" customWidth="1"/>
    <col min="3" max="3" width="18.28515625" customWidth="1"/>
  </cols>
  <sheetData>
    <row r="1" spans="1:4" x14ac:dyDescent="0.25">
      <c r="B1" t="s">
        <v>250</v>
      </c>
    </row>
    <row r="3" spans="1:4" ht="38.25" x14ac:dyDescent="0.35">
      <c r="A3" s="145" t="s">
        <v>81</v>
      </c>
      <c r="B3" s="146" t="s">
        <v>225</v>
      </c>
      <c r="C3" s="136" t="s">
        <v>251</v>
      </c>
      <c r="D3" s="141" t="s">
        <v>258</v>
      </c>
    </row>
    <row r="4" spans="1:4" x14ac:dyDescent="0.25">
      <c r="A4" s="22" t="s">
        <v>226</v>
      </c>
      <c r="B4" s="22" t="s">
        <v>234</v>
      </c>
      <c r="C4" s="137">
        <v>600</v>
      </c>
      <c r="D4" s="142"/>
    </row>
    <row r="5" spans="1:4" x14ac:dyDescent="0.25">
      <c r="A5" s="22" t="s">
        <v>227</v>
      </c>
      <c r="B5" s="22" t="s">
        <v>235</v>
      </c>
      <c r="C5" s="137">
        <v>1350</v>
      </c>
      <c r="D5" s="142"/>
    </row>
    <row r="6" spans="1:4" x14ac:dyDescent="0.25">
      <c r="A6" s="22" t="s">
        <v>228</v>
      </c>
      <c r="B6" s="22" t="s">
        <v>236</v>
      </c>
      <c r="C6" s="137">
        <v>220</v>
      </c>
      <c r="D6" s="142"/>
    </row>
    <row r="7" spans="1:4" x14ac:dyDescent="0.25">
      <c r="A7" s="22" t="s">
        <v>229</v>
      </c>
      <c r="B7" s="22" t="s">
        <v>237</v>
      </c>
      <c r="C7" s="137">
        <v>540</v>
      </c>
      <c r="D7" s="142"/>
    </row>
    <row r="8" spans="1:4" x14ac:dyDescent="0.25">
      <c r="A8" s="22" t="s">
        <v>230</v>
      </c>
      <c r="B8" s="22" t="s">
        <v>239</v>
      </c>
      <c r="C8" s="137">
        <v>100</v>
      </c>
      <c r="D8" s="142"/>
    </row>
    <row r="9" spans="1:4" x14ac:dyDescent="0.25">
      <c r="A9" s="22" t="s">
        <v>231</v>
      </c>
      <c r="B9" s="22" t="s">
        <v>240</v>
      </c>
      <c r="C9" s="137">
        <v>50</v>
      </c>
      <c r="D9" s="142"/>
    </row>
    <row r="10" spans="1:4" x14ac:dyDescent="0.25">
      <c r="A10" s="22" t="s">
        <v>232</v>
      </c>
      <c r="B10" s="22" t="s">
        <v>241</v>
      </c>
      <c r="C10" s="137">
        <v>300</v>
      </c>
      <c r="D10" s="142"/>
    </row>
    <row r="11" spans="1:4" x14ac:dyDescent="0.25">
      <c r="A11" s="22" t="s">
        <v>233</v>
      </c>
      <c r="B11" s="22" t="s">
        <v>242</v>
      </c>
      <c r="C11" s="137">
        <v>2040</v>
      </c>
      <c r="D11" s="142"/>
    </row>
    <row r="12" spans="1:4" x14ac:dyDescent="0.25">
      <c r="A12" s="22" t="s">
        <v>252</v>
      </c>
      <c r="B12" s="22" t="s">
        <v>247</v>
      </c>
      <c r="C12" s="137">
        <v>120</v>
      </c>
      <c r="D12" s="142"/>
    </row>
    <row r="13" spans="1:4" x14ac:dyDescent="0.25">
      <c r="A13" s="22" t="s">
        <v>253</v>
      </c>
      <c r="B13" s="22" t="s">
        <v>248</v>
      </c>
      <c r="C13" s="137">
        <v>140</v>
      </c>
      <c r="D13" s="142"/>
    </row>
    <row r="14" spans="1:4" x14ac:dyDescent="0.25">
      <c r="A14" s="22" t="s">
        <v>254</v>
      </c>
      <c r="B14" s="22" t="s">
        <v>249</v>
      </c>
      <c r="C14" s="137">
        <v>240</v>
      </c>
      <c r="D14" s="142"/>
    </row>
    <row r="15" spans="1:4" x14ac:dyDescent="0.25">
      <c r="A15" s="22" t="s">
        <v>260</v>
      </c>
      <c r="B15" s="22" t="s">
        <v>262</v>
      </c>
      <c r="C15" s="137">
        <v>560</v>
      </c>
      <c r="D15" s="142"/>
    </row>
    <row r="16" spans="1:4" x14ac:dyDescent="0.25">
      <c r="A16" s="22" t="s">
        <v>261</v>
      </c>
      <c r="B16" s="22" t="s">
        <v>238</v>
      </c>
      <c r="C16" s="137">
        <v>140</v>
      </c>
      <c r="D16" s="142"/>
    </row>
    <row r="17" spans="1:4" x14ac:dyDescent="0.25">
      <c r="A17" s="22"/>
      <c r="B17" s="134" t="s">
        <v>10</v>
      </c>
      <c r="C17" s="138">
        <f>SUM(C4:C16)</f>
        <v>6400</v>
      </c>
      <c r="D17" s="143">
        <f>C17/C23</f>
        <v>0.59813084112149528</v>
      </c>
    </row>
    <row r="18" spans="1:4" ht="18.75" x14ac:dyDescent="0.3">
      <c r="A18" s="135" t="s">
        <v>83</v>
      </c>
      <c r="B18" s="135" t="s">
        <v>243</v>
      </c>
      <c r="C18" s="139"/>
      <c r="D18" s="142"/>
    </row>
    <row r="19" spans="1:4" x14ac:dyDescent="0.25">
      <c r="A19" s="22" t="s">
        <v>244</v>
      </c>
      <c r="B19" s="22" t="s">
        <v>255</v>
      </c>
      <c r="C19" s="137">
        <v>200</v>
      </c>
      <c r="D19" s="142"/>
    </row>
    <row r="20" spans="1:4" x14ac:dyDescent="0.25">
      <c r="A20" s="22" t="s">
        <v>245</v>
      </c>
      <c r="B20" s="22" t="s">
        <v>256</v>
      </c>
      <c r="C20" s="137">
        <v>500</v>
      </c>
      <c r="D20" s="142"/>
    </row>
    <row r="21" spans="1:4" x14ac:dyDescent="0.25">
      <c r="A21" s="22" t="s">
        <v>246</v>
      </c>
      <c r="B21" s="22" t="s">
        <v>257</v>
      </c>
      <c r="C21" s="137">
        <v>3600</v>
      </c>
      <c r="D21" s="142"/>
    </row>
    <row r="22" spans="1:4" x14ac:dyDescent="0.25">
      <c r="A22" s="22"/>
      <c r="B22" s="134" t="s">
        <v>22</v>
      </c>
      <c r="C22" s="138">
        <f>SUM(C19:C21)</f>
        <v>4300</v>
      </c>
      <c r="D22" s="143">
        <f>C22/C23</f>
        <v>0.40186915887850466</v>
      </c>
    </row>
    <row r="23" spans="1:4" ht="23.25" x14ac:dyDescent="0.35">
      <c r="A23" s="147"/>
      <c r="B23" s="148" t="s">
        <v>56</v>
      </c>
      <c r="C23" s="140">
        <f>C17+C22</f>
        <v>10700</v>
      </c>
      <c r="D23" s="144">
        <f>D17+D22</f>
        <v>1</v>
      </c>
    </row>
    <row r="25" spans="1:4" x14ac:dyDescent="0.25">
      <c r="B25" s="95" t="s">
        <v>274</v>
      </c>
    </row>
    <row r="26" spans="1:4" ht="21" x14ac:dyDescent="0.35">
      <c r="A26" s="96" t="s">
        <v>154</v>
      </c>
    </row>
    <row r="27" spans="1:4" x14ac:dyDescent="0.25">
      <c r="A27" s="95"/>
    </row>
    <row r="28" spans="1:4" x14ac:dyDescent="0.25">
      <c r="A28" s="95" t="s">
        <v>264</v>
      </c>
    </row>
    <row r="29" spans="1:4" x14ac:dyDescent="0.25">
      <c r="A29" s="95"/>
    </row>
    <row r="30" spans="1:4" x14ac:dyDescent="0.25">
      <c r="A30" s="95"/>
    </row>
    <row r="31" spans="1:4" x14ac:dyDescent="0.25">
      <c r="A31" s="95"/>
    </row>
    <row r="32" spans="1:4" x14ac:dyDescent="0.25">
      <c r="A32" s="95" t="s">
        <v>155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Budget detaillé</vt:lpstr>
      <vt:lpstr>Plan de trésorerie</vt:lpstr>
      <vt:lpstr>Kit de formation et trésorerie</vt:lpstr>
      <vt:lpstr>Repartition en pourcentage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André&amp;Cora</cp:lastModifiedBy>
  <dcterms:created xsi:type="dcterms:W3CDTF">2015-01-09T08:55:04Z</dcterms:created>
  <dcterms:modified xsi:type="dcterms:W3CDTF">2018-10-17T07:15:50Z</dcterms:modified>
</cp:coreProperties>
</file>